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4"/>
  </bookViews>
  <sheets>
    <sheet name="дод.1" sheetId="20" r:id="rId1"/>
    <sheet name="дод.2" sheetId="29" r:id="rId2"/>
    <sheet name="дод.3" sheetId="21" r:id="rId3"/>
    <sheet name="дод.4" sheetId="25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>#REF!</definedName>
    <definedName name="_DOD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xlnm._FilterDatabase" localSheetId="3" hidden="1">дод.4!$A$14:$H$94</definedName>
    <definedName name="a" localSheetId="5">#REF!</definedName>
    <definedName name="a">#REF!</definedName>
    <definedName name="aw" localSheetId="5">#REF!</definedName>
    <definedName name="aw">#REF!</definedName>
    <definedName name="b">#REF!</definedName>
    <definedName name="bh">#REF!</definedName>
    <definedName name="cc">#REF!</definedName>
    <definedName name="cd">#REF!</definedName>
    <definedName name="cv">#REF!</definedName>
    <definedName name="d">#REF!</definedName>
    <definedName name="DATAF">#REF!</definedName>
    <definedName name="DODATOK">#REF!</definedName>
    <definedName name="END">#REF!</definedName>
    <definedName name="EW">#REF!</definedName>
    <definedName name="f">#REF!</definedName>
    <definedName name="FORMAT">#REF!</definedName>
    <definedName name="g">#REF!</definedName>
    <definedName name="gkfy">'[1]план регулюв  50'!$L$50</definedName>
    <definedName name="gv" localSheetId="5">#REF!</definedName>
    <definedName name="gv">#REF!</definedName>
    <definedName name="HEAD1">#REF!</definedName>
    <definedName name="HEAD2">#REF!</definedName>
    <definedName name="HEADER">#REF!</definedName>
    <definedName name="HEADS">#REF!</definedName>
    <definedName name="ji">#REF!</definedName>
    <definedName name="jk">#REF!</definedName>
    <definedName name="jnjuhniu">#REF!</definedName>
    <definedName name="k">#REF!</definedName>
    <definedName name="ki">#REF!</definedName>
    <definedName name="KK">#REF!</definedName>
    <definedName name="kkk">[1]Лист3!#REF!</definedName>
    <definedName name="l" localSheetId="5">#REF!</definedName>
    <definedName name="l">#REF!</definedName>
    <definedName name="lo" localSheetId="5">#REF!</definedName>
    <definedName name="lo">#REF!</definedName>
    <definedName name="m">#REF!</definedName>
    <definedName name="NAME">#REF!</definedName>
    <definedName name="o">#REF!</definedName>
    <definedName name="p">#REF!</definedName>
    <definedName name="PZ">#REF!</definedName>
    <definedName name="q">#REF!</definedName>
    <definedName name="qr">#REF!</definedName>
    <definedName name="re">#REF!</definedName>
    <definedName name="rozpor">#REF!</definedName>
    <definedName name="rx">#REF!</definedName>
    <definedName name="SECRETAR">#REF!</definedName>
    <definedName name="SERVICE">#REF!</definedName>
    <definedName name="STBUDJ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>#REF!</definedName>
    <definedName name="STZalishk">#REF!</definedName>
    <definedName name="t">#REF!</definedName>
    <definedName name="TEXT">#REF!</definedName>
    <definedName name="TITLE">#REF!</definedName>
    <definedName name="TITLEEND">#REF!</definedName>
    <definedName name="TITLTEEND">#REF!</definedName>
    <definedName name="tr">#REF!</definedName>
    <definedName name="v">#REF!</definedName>
    <definedName name="vg">#REF!</definedName>
    <definedName name="VYTYAG">#REF!</definedName>
    <definedName name="w">#REF!</definedName>
    <definedName name="x">#REF!</definedName>
    <definedName name="y">#REF!</definedName>
    <definedName name="z">#REF!</definedName>
    <definedName name="za">#REF!</definedName>
    <definedName name="zagolovok2">#REF!</definedName>
    <definedName name="а">#REF!</definedName>
    <definedName name="_xlnm.Database">#REF!</definedName>
    <definedName name="видс">#REF!</definedName>
    <definedName name="д">#REF!</definedName>
    <definedName name="дод">#REF!</definedName>
    <definedName name="Друк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дод.4!$82:$83</definedName>
    <definedName name="ллл">#REF!</definedName>
    <definedName name="ми" localSheetId="5">#REF!</definedName>
    <definedName name="ми">#REF!</definedName>
    <definedName name="_xlnm.Print_Area" localSheetId="0">дод.1!$A$1:$J$88</definedName>
    <definedName name="_xlnm.Print_Area" localSheetId="1">дод.2!$A$2:$F$39</definedName>
    <definedName name="_xlnm.Print_Area" localSheetId="3">дод.4!$A$1:$D$94</definedName>
    <definedName name="_xlnm.Print_Area" localSheetId="5">дод.6!$A$1:$J$26</definedName>
    <definedName name="проц" localSheetId="5">#REF!</definedName>
    <definedName name="проц">#REF!</definedName>
    <definedName name="прц" localSheetId="5">#REF!</definedName>
    <definedName name="прц">#REF!</definedName>
    <definedName name="рн">#REF!</definedName>
    <definedName name="ро">#REF!</definedName>
    <definedName name="уточн">#REF!</definedName>
    <definedName name="щ" localSheetId="3">#REF!</definedName>
    <definedName name="щ">#REF!</definedName>
    <definedName name="ьлб">#REF!</definedName>
    <definedName name="я">#REF!</definedName>
  </definedNames>
  <calcPr calcId="114210" fullCalcOnLoad="1"/>
  <customWorkbookViews>
    <customWorkbookView name="Ulihanec - Личное представление" guid="{A87546AF-482E-4C34-B4CD-EADBD40E37D6}" mergeInterval="0" personalView="1" maximized="1" windowWidth="1276" windowHeight="843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admin07 - Личное представление" guid="{03B0B3DA-D3A4-42AD-B307-1A4E0842AF4B}" mergeInterval="0" personalView="1" maximized="1" windowWidth="1276" windowHeight="850" activeSheetId="8"/>
    <customWorkbookView name="Turyanycya - Личное представление" guid="{21CAFB8A-0BCC-4DE0-AED6-3D1608CF885E}" mergeInterval="0" personalView="1" maximized="1" windowWidth="1276" windowHeight="843" activeSheetId="2"/>
    <customWorkbookView name="Stercho - Личное представление" guid="{C1F140BD-46C6-4270-985D-C6C356CF240B}" mergeInterval="0" personalView="1" maximized="1" windowWidth="1916" windowHeight="908" activeSheetId="3"/>
    <customWorkbookView name="Yanovska - Личное представление" guid="{B5590366-466F-4678-95C9-9510BE388008}" mergeInterval="0" personalView="1" maximized="1" windowWidth="1916" windowHeight="900" activeSheetId="1"/>
    <customWorkbookView name="Shnitser - Личное представление" guid="{0D23CBFE-1AE5-44E3-A57B-1104ADF05CF0}" mergeInterval="0" personalView="1" maximized="1" windowWidth="1020" windowHeight="566" activeSheetId="7"/>
    <customWorkbookView name="Roman - Личное представление" guid="{7799C3D5-E289-41F7-A1E2-05875DE2A306}" mergeInterval="0" personalView="1" maximized="1" windowWidth="1020" windowHeight="596" activeSheetId="2"/>
    <customWorkbookView name="Ostafiychuk - Личное представление" guid="{89B724E8-ED6C-4DB8-8245-E5D235C9793D}" mergeInterval="0" personalView="1" maximized="1" windowWidth="1916" windowHeight="925" activeSheetId="1"/>
    <customWorkbookView name="Hinchak - Личное представление" guid="{B77F82F2-96C1-4A48-B951-43FB008C18D7}" mergeInterval="0" personalView="1" maximized="1" windowWidth="1276" windowHeight="852" activeSheetId="7"/>
    <customWorkbookView name="Ficaj - Личное представление" guid="{1424C569-718F-47D6-BC5A-D67C1E6BA45C}" mergeInterval="0" personalView="1" maximized="1" windowWidth="1916" windowHeight="845" activeSheetId="3"/>
  </customWorkbookViews>
</workbook>
</file>

<file path=xl/calcChain.xml><?xml version="1.0" encoding="utf-8"?>
<calcChain xmlns="http://schemas.openxmlformats.org/spreadsheetml/2006/main">
  <c r="F60" i="21"/>
  <c r="K15"/>
  <c r="J15"/>
  <c r="C12" i="29"/>
  <c r="D12"/>
  <c r="E12"/>
  <c r="F12"/>
  <c r="C13"/>
  <c r="C14"/>
  <c r="C15"/>
  <c r="D15"/>
  <c r="E15"/>
  <c r="F15"/>
  <c r="C16"/>
  <c r="C17"/>
  <c r="C18"/>
  <c r="D18"/>
  <c r="E18"/>
  <c r="F18"/>
  <c r="C19"/>
  <c r="C20"/>
  <c r="C21"/>
  <c r="C22"/>
  <c r="C23"/>
  <c r="C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E97" i="21"/>
  <c r="F90"/>
  <c r="E95"/>
  <c r="F95"/>
  <c r="H9" i="23"/>
  <c r="G9"/>
  <c r="J9"/>
  <c r="I9"/>
  <c r="G40"/>
  <c r="H40"/>
  <c r="H38"/>
  <c r="G38"/>
  <c r="G39"/>
  <c r="G31"/>
  <c r="F48" i="21"/>
  <c r="E48"/>
  <c r="P48"/>
  <c r="E49"/>
  <c r="P49"/>
  <c r="J45"/>
  <c r="I45"/>
  <c r="E45"/>
  <c r="P45"/>
  <c r="O45"/>
  <c r="L45"/>
  <c r="P46"/>
  <c r="J46"/>
  <c r="I72" i="20"/>
  <c r="G72"/>
  <c r="G71"/>
  <c r="G85"/>
  <c r="I71"/>
  <c r="I85"/>
  <c r="I70"/>
  <c r="G84"/>
  <c r="F29" i="21"/>
  <c r="F41"/>
  <c r="F20"/>
  <c r="F15"/>
  <c r="D32" i="25"/>
  <c r="M13" i="28"/>
  <c r="H12"/>
  <c r="I12"/>
  <c r="G12"/>
  <c r="O73" i="21"/>
  <c r="O60"/>
  <c r="K73"/>
  <c r="K60"/>
  <c r="J74"/>
  <c r="L73"/>
  <c r="M73"/>
  <c r="N73"/>
  <c r="G73"/>
  <c r="H73"/>
  <c r="I73"/>
  <c r="F73"/>
  <c r="E73"/>
  <c r="J73"/>
  <c r="P73"/>
  <c r="E74"/>
  <c r="P74"/>
  <c r="N90"/>
  <c r="G95"/>
  <c r="H95"/>
  <c r="I95"/>
  <c r="K95"/>
  <c r="L95"/>
  <c r="J95"/>
  <c r="M95"/>
  <c r="N95"/>
  <c r="O95"/>
  <c r="J96"/>
  <c r="P96"/>
  <c r="D61" i="25"/>
  <c r="G11" i="28"/>
  <c r="H19"/>
  <c r="H11"/>
  <c r="I19"/>
  <c r="I11"/>
  <c r="E60" i="21"/>
  <c r="P60"/>
  <c r="J60"/>
  <c r="E72"/>
  <c r="P72"/>
  <c r="J64"/>
  <c r="P64"/>
  <c r="E69"/>
  <c r="P69"/>
  <c r="G10" i="23"/>
  <c r="H32"/>
  <c r="G32"/>
  <c r="G30"/>
  <c r="G29"/>
  <c r="G28"/>
  <c r="G27"/>
  <c r="G26"/>
  <c r="G25"/>
  <c r="H36"/>
  <c r="G36"/>
  <c r="G24"/>
  <c r="G23"/>
  <c r="G22"/>
  <c r="G21"/>
  <c r="G37"/>
  <c r="P39" i="21"/>
  <c r="E39"/>
  <c r="E93"/>
  <c r="P93"/>
  <c r="L29"/>
  <c r="M29"/>
  <c r="N29"/>
  <c r="O29"/>
  <c r="O41"/>
  <c r="O16"/>
  <c r="K29"/>
  <c r="K41"/>
  <c r="K16"/>
  <c r="G29"/>
  <c r="G16"/>
  <c r="H29"/>
  <c r="H41"/>
  <c r="H16"/>
  <c r="I29"/>
  <c r="F18"/>
  <c r="F16"/>
  <c r="E41"/>
  <c r="J41"/>
  <c r="P41"/>
  <c r="L60"/>
  <c r="G60"/>
  <c r="G58"/>
  <c r="G57"/>
  <c r="G56"/>
  <c r="H60"/>
  <c r="F58"/>
  <c r="E58"/>
  <c r="P58"/>
  <c r="L79"/>
  <c r="K79"/>
  <c r="J79"/>
  <c r="G81"/>
  <c r="H81"/>
  <c r="F81"/>
  <c r="H91"/>
  <c r="H90"/>
  <c r="H89"/>
  <c r="F93"/>
  <c r="G93"/>
  <c r="H93"/>
  <c r="I93"/>
  <c r="K93"/>
  <c r="K90"/>
  <c r="L93"/>
  <c r="J93"/>
  <c r="M93"/>
  <c r="N93"/>
  <c r="O93"/>
  <c r="K91"/>
  <c r="L91"/>
  <c r="L90"/>
  <c r="L89"/>
  <c r="M91"/>
  <c r="M90"/>
  <c r="M89"/>
  <c r="N91"/>
  <c r="N89"/>
  <c r="O91"/>
  <c r="O90"/>
  <c r="O89"/>
  <c r="G91"/>
  <c r="G90"/>
  <c r="G89"/>
  <c r="I91"/>
  <c r="I90"/>
  <c r="I89"/>
  <c r="F91"/>
  <c r="G87"/>
  <c r="H87"/>
  <c r="I87"/>
  <c r="K87"/>
  <c r="J87"/>
  <c r="L87"/>
  <c r="M87"/>
  <c r="N87"/>
  <c r="O87"/>
  <c r="F87"/>
  <c r="E87"/>
  <c r="P87"/>
  <c r="I81"/>
  <c r="E81"/>
  <c r="P81"/>
  <c r="K81"/>
  <c r="J81"/>
  <c r="L81"/>
  <c r="M81"/>
  <c r="N81"/>
  <c r="O81"/>
  <c r="G79"/>
  <c r="H79"/>
  <c r="I79"/>
  <c r="M79"/>
  <c r="N79"/>
  <c r="O79"/>
  <c r="F79"/>
  <c r="G77"/>
  <c r="G76"/>
  <c r="G75"/>
  <c r="H77"/>
  <c r="H76"/>
  <c r="H75"/>
  <c r="I77"/>
  <c r="I76"/>
  <c r="I75"/>
  <c r="K77"/>
  <c r="K76"/>
  <c r="L77"/>
  <c r="L76"/>
  <c r="L75"/>
  <c r="M77"/>
  <c r="M76"/>
  <c r="M75"/>
  <c r="N77"/>
  <c r="N76"/>
  <c r="N75"/>
  <c r="O77"/>
  <c r="O76"/>
  <c r="O75"/>
  <c r="F77"/>
  <c r="F76"/>
  <c r="I60"/>
  <c r="M60"/>
  <c r="N60"/>
  <c r="H58"/>
  <c r="H57"/>
  <c r="H56"/>
  <c r="I58"/>
  <c r="I57"/>
  <c r="I56"/>
  <c r="K58"/>
  <c r="K57"/>
  <c r="J58"/>
  <c r="L58"/>
  <c r="L57"/>
  <c r="L56"/>
  <c r="M58"/>
  <c r="M57"/>
  <c r="M56"/>
  <c r="N58"/>
  <c r="N57"/>
  <c r="N56"/>
  <c r="O58"/>
  <c r="O57"/>
  <c r="O56"/>
  <c r="G48"/>
  <c r="H48"/>
  <c r="I48"/>
  <c r="K48"/>
  <c r="J48"/>
  <c r="L48"/>
  <c r="M48"/>
  <c r="N48"/>
  <c r="O48"/>
  <c r="G45"/>
  <c r="H45"/>
  <c r="K45"/>
  <c r="M45"/>
  <c r="N45"/>
  <c r="F45"/>
  <c r="G41"/>
  <c r="I41"/>
  <c r="L41"/>
  <c r="M41"/>
  <c r="N41"/>
  <c r="J29"/>
  <c r="K20"/>
  <c r="L20"/>
  <c r="J20"/>
  <c r="M20"/>
  <c r="N20"/>
  <c r="O20"/>
  <c r="G24"/>
  <c r="G20"/>
  <c r="G15"/>
  <c r="G14"/>
  <c r="H24"/>
  <c r="H20"/>
  <c r="H15"/>
  <c r="H14"/>
  <c r="H98"/>
  <c r="I24"/>
  <c r="I20"/>
  <c r="L18"/>
  <c r="M18"/>
  <c r="N18"/>
  <c r="O18"/>
  <c r="O15"/>
  <c r="O14"/>
  <c r="O98"/>
  <c r="K18"/>
  <c r="G18"/>
  <c r="H18"/>
  <c r="I18"/>
  <c r="L16"/>
  <c r="L15"/>
  <c r="L14"/>
  <c r="M16"/>
  <c r="M15"/>
  <c r="M14"/>
  <c r="M98"/>
  <c r="N16"/>
  <c r="N15"/>
  <c r="N14"/>
  <c r="N98"/>
  <c r="I16"/>
  <c r="E91"/>
  <c r="E90"/>
  <c r="E79"/>
  <c r="E77"/>
  <c r="E29"/>
  <c r="P29"/>
  <c r="E18"/>
  <c r="P18"/>
  <c r="J18"/>
  <c r="E16"/>
  <c r="D39" i="25"/>
  <c r="D30"/>
  <c r="F31"/>
  <c r="J68" i="20"/>
  <c r="J67"/>
  <c r="J66"/>
  <c r="H18"/>
  <c r="I64"/>
  <c r="H75"/>
  <c r="I75"/>
  <c r="J75"/>
  <c r="G76"/>
  <c r="G75"/>
  <c r="H77"/>
  <c r="M85"/>
  <c r="I77"/>
  <c r="J77"/>
  <c r="G78"/>
  <c r="G77"/>
  <c r="H79"/>
  <c r="I79"/>
  <c r="J79"/>
  <c r="G80"/>
  <c r="G82"/>
  <c r="G79"/>
  <c r="G81"/>
  <c r="G83"/>
  <c r="H73"/>
  <c r="H72"/>
  <c r="H71"/>
  <c r="J71"/>
  <c r="D17" i="25"/>
  <c r="D66"/>
  <c r="D19"/>
  <c r="D21"/>
  <c r="D23"/>
  <c r="D25"/>
  <c r="D27"/>
  <c r="D29"/>
  <c r="I61" i="20"/>
  <c r="I60"/>
  <c r="G64"/>
  <c r="G65"/>
  <c r="J66" i="21"/>
  <c r="J59"/>
  <c r="J61"/>
  <c r="J62"/>
  <c r="J65"/>
  <c r="J67"/>
  <c r="J68"/>
  <c r="J70"/>
  <c r="J71"/>
  <c r="J17"/>
  <c r="J51"/>
  <c r="J19"/>
  <c r="J21"/>
  <c r="J24"/>
  <c r="J26"/>
  <c r="J28"/>
  <c r="J30"/>
  <c r="J31"/>
  <c r="J32"/>
  <c r="P32"/>
  <c r="J33"/>
  <c r="J34"/>
  <c r="J35"/>
  <c r="J37"/>
  <c r="J38"/>
  <c r="J40"/>
  <c r="J42"/>
  <c r="J43"/>
  <c r="J44"/>
  <c r="J47"/>
  <c r="J50"/>
  <c r="J52"/>
  <c r="J36"/>
  <c r="J78"/>
  <c r="J80"/>
  <c r="J82"/>
  <c r="J83"/>
  <c r="J84"/>
  <c r="J85"/>
  <c r="J86"/>
  <c r="J88"/>
  <c r="J92"/>
  <c r="J94"/>
  <c r="E62"/>
  <c r="E67"/>
  <c r="E68"/>
  <c r="P68"/>
  <c r="E59"/>
  <c r="E61"/>
  <c r="P61"/>
  <c r="E65"/>
  <c r="E66"/>
  <c r="P66"/>
  <c r="E70"/>
  <c r="E71"/>
  <c r="P71"/>
  <c r="E19"/>
  <c r="P19"/>
  <c r="E17"/>
  <c r="E21"/>
  <c r="P21"/>
  <c r="E26"/>
  <c r="P26"/>
  <c r="E28"/>
  <c r="E30"/>
  <c r="P30"/>
  <c r="E31"/>
  <c r="E32"/>
  <c r="E33"/>
  <c r="P33"/>
  <c r="E34"/>
  <c r="E35"/>
  <c r="E37"/>
  <c r="P37"/>
  <c r="E38"/>
  <c r="E40"/>
  <c r="P40"/>
  <c r="E42"/>
  <c r="E43"/>
  <c r="P43"/>
  <c r="E44"/>
  <c r="E47"/>
  <c r="P47"/>
  <c r="E50"/>
  <c r="E51"/>
  <c r="P51"/>
  <c r="E52"/>
  <c r="E36"/>
  <c r="E86"/>
  <c r="P86"/>
  <c r="E80"/>
  <c r="E82"/>
  <c r="P82"/>
  <c r="E83"/>
  <c r="E84"/>
  <c r="P84"/>
  <c r="E85"/>
  <c r="E88"/>
  <c r="P88"/>
  <c r="E78"/>
  <c r="P78"/>
  <c r="E92"/>
  <c r="P17"/>
  <c r="F22"/>
  <c r="E22"/>
  <c r="J22"/>
  <c r="P22"/>
  <c r="I22"/>
  <c r="E23"/>
  <c r="J23"/>
  <c r="P23"/>
  <c r="J25"/>
  <c r="E27"/>
  <c r="J27"/>
  <c r="P27"/>
  <c r="P28"/>
  <c r="P31"/>
  <c r="P34"/>
  <c r="P35"/>
  <c r="P36"/>
  <c r="P38"/>
  <c r="P42"/>
  <c r="P44"/>
  <c r="P50"/>
  <c r="P52"/>
  <c r="P53"/>
  <c r="P54"/>
  <c r="P55"/>
  <c r="P59"/>
  <c r="P62"/>
  <c r="E63"/>
  <c r="P63"/>
  <c r="J63"/>
  <c r="P65"/>
  <c r="P67"/>
  <c r="P70"/>
  <c r="P80"/>
  <c r="P83"/>
  <c r="P85"/>
  <c r="P92"/>
  <c r="P94"/>
  <c r="H22"/>
  <c r="G22"/>
  <c r="G11" i="23"/>
  <c r="G12"/>
  <c r="G13"/>
  <c r="G14"/>
  <c r="G15"/>
  <c r="G16"/>
  <c r="G17"/>
  <c r="G18"/>
  <c r="G19"/>
  <c r="G20"/>
  <c r="G33"/>
  <c r="G34"/>
  <c r="G35"/>
  <c r="I40"/>
  <c r="J40"/>
  <c r="G73" i="20"/>
  <c r="M86"/>
  <c r="H13"/>
  <c r="H12"/>
  <c r="G18"/>
  <c r="G20"/>
  <c r="G19"/>
  <c r="I68"/>
  <c r="I67"/>
  <c r="G69"/>
  <c r="H22"/>
  <c r="G22"/>
  <c r="H24"/>
  <c r="G24"/>
  <c r="G74"/>
  <c r="I42"/>
  <c r="G42"/>
  <c r="G63"/>
  <c r="G62"/>
  <c r="G45"/>
  <c r="G43"/>
  <c r="H56"/>
  <c r="G56"/>
  <c r="G59"/>
  <c r="G58"/>
  <c r="G57"/>
  <c r="H54"/>
  <c r="G54"/>
  <c r="G55"/>
  <c r="H51"/>
  <c r="G51"/>
  <c r="G53"/>
  <c r="G52"/>
  <c r="H48"/>
  <c r="H47"/>
  <c r="G49"/>
  <c r="H37"/>
  <c r="G37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H27"/>
  <c r="G27"/>
  <c r="I41"/>
  <c r="G41"/>
  <c r="H21"/>
  <c r="G21"/>
  <c r="I11"/>
  <c r="G13"/>
  <c r="G68"/>
  <c r="E24" i="21"/>
  <c r="P24"/>
  <c r="E25"/>
  <c r="P25"/>
  <c r="G19" i="28"/>
  <c r="I66" i="20"/>
  <c r="G66"/>
  <c r="G67"/>
  <c r="F89" i="21"/>
  <c r="J16"/>
  <c r="P16"/>
  <c r="J77"/>
  <c r="P77"/>
  <c r="J91"/>
  <c r="P91"/>
  <c r="H50" i="20"/>
  <c r="G50"/>
  <c r="E89" i="21"/>
  <c r="K75"/>
  <c r="J76"/>
  <c r="J75"/>
  <c r="G47" i="20"/>
  <c r="H46"/>
  <c r="G12"/>
  <c r="H11"/>
  <c r="I46"/>
  <c r="G60"/>
  <c r="J70"/>
  <c r="J85"/>
  <c r="J14" i="21"/>
  <c r="K14"/>
  <c r="E20"/>
  <c r="P20"/>
  <c r="I15"/>
  <c r="I14"/>
  <c r="I98"/>
  <c r="E15"/>
  <c r="F14"/>
  <c r="J57"/>
  <c r="J56"/>
  <c r="K56"/>
  <c r="F75"/>
  <c r="E76"/>
  <c r="J90"/>
  <c r="J89"/>
  <c r="K89"/>
  <c r="P95"/>
  <c r="H85" i="20"/>
  <c r="P79" i="21"/>
  <c r="L98"/>
  <c r="G98"/>
  <c r="F57"/>
  <c r="G61" i="20"/>
  <c r="G48"/>
  <c r="F56" i="21"/>
  <c r="F98"/>
  <c r="E57"/>
  <c r="P15"/>
  <c r="E14"/>
  <c r="E75"/>
  <c r="P75"/>
  <c r="P76"/>
  <c r="G11" i="20"/>
  <c r="G70"/>
  <c r="H70"/>
  <c r="J98" i="21"/>
  <c r="P89"/>
  <c r="K98"/>
  <c r="G46" i="20"/>
  <c r="P90" i="21"/>
  <c r="P14"/>
  <c r="E56"/>
  <c r="P56"/>
  <c r="P57"/>
  <c r="E98"/>
  <c r="P98"/>
  <c r="E100"/>
</calcChain>
</file>

<file path=xl/sharedStrings.xml><?xml version="1.0" encoding="utf-8"?>
<sst xmlns="http://schemas.openxmlformats.org/spreadsheetml/2006/main" count="689" uniqueCount="424">
  <si>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</si>
  <si>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</si>
  <si>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</si>
  <si>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</si>
  <si>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</si>
  <si>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</si>
  <si>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</si>
  <si>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</si>
  <si>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</si>
  <si>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</si>
  <si>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</si>
  <si>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</si>
  <si>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</si>
  <si>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</si>
  <si>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</si>
  <si>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</si>
  <si>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</si>
  <si>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</si>
  <si>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</si>
  <si>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</si>
  <si>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</si>
  <si>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</si>
  <si>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</si>
  <si>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</si>
  <si>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</si>
  <si>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</si>
  <si>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</si>
  <si>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</si>
  <si>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</si>
  <si>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</si>
  <si>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</si>
  <si>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</si>
  <si>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</si>
  <si>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</si>
  <si>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</si>
  <si>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</si>
  <si>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</si>
  <si>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</si>
  <si>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</si>
  <si>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</si>
  <si>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</si>
  <si>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</si>
  <si>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</si>
  <si>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</si>
  <si>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</si>
  <si>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</si>
  <si>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(код)</t>
  </si>
  <si>
    <t>(трансферт 1)</t>
  </si>
  <si>
    <t>ІІ. Трансферти до спеціального фонду бюджету</t>
  </si>
  <si>
    <t>(трансферт)</t>
  </si>
  <si>
    <t>(бюджет)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</si>
  <si>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</si>
  <si>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</si>
  <si>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</si>
  <si>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</si>
  <si>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</si>
  <si>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</si>
  <si>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 xml:space="preserve">Найменування трансферту 1 </t>
  </si>
  <si>
    <t>Найменування бюджету1</t>
  </si>
  <si>
    <t>Найменування трансферту 2</t>
  </si>
  <si>
    <t>Найменування бюджету2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</si>
  <si>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</si>
  <si>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</si>
  <si>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</si>
  <si>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</si>
  <si>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</si>
  <si>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</si>
  <si>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</si>
  <si>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</si>
  <si>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</si>
  <si>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</si>
  <si>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</si>
  <si>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021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</si>
  <si>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</si>
  <si>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</si>
  <si>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</si>
  <si>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</si>
  <si>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</si>
  <si>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</si>
  <si>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</si>
  <si>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</si>
  <si>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</si>
  <si>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</si>
  <si>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</si>
  <si>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</si>
  <si>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</si>
  <si>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</si>
  <si>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</si>
  <si>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</si>
  <si>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</si>
  <si>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</si>
  <si>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</si>
  <si>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</si>
  <si>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</si>
  <si>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</si>
  <si>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</si>
  <si>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</si>
  <si>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</si>
  <si>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</si>
  <si>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</si>
  <si>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</si>
  <si>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</si>
  <si>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</si>
  <si>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</si>
  <si>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</si>
  <si>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</si>
  <si>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</si>
  <si>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</si>
  <si>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</si>
  <si>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</si>
  <si>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</si>
  <si>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</si>
  <si>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</si>
  <si>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</si>
  <si>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</si>
  <si>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</si>
  <si>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</si>
  <si>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</si>
  <si>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</si>
  <si>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</si>
  <si>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</si>
  <si>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</si>
  <si>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</si>
  <si>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</si>
  <si>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</si>
  <si>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</si>
  <si>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</si>
  <si>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</si>
  <si>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</si>
  <si>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</si>
  <si>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</si>
  <si>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</si>
  <si>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</si>
  <si>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</si>
  <si>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</si>
  <si>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</si>
  <si>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</si>
  <si>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</si>
  <si>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</si>
  <si>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</si>
  <si>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</si>
  <si>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</si>
  <si>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</si>
  <si>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</si>
  <si>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</si>
  <si>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</si>
  <si>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</si>
  <si>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</si>
  <si>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</si>
  <si>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</si>
  <si>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</si>
  <si>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</si>
  <si>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</si>
  <si>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</si>
  <si>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</si>
  <si>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</si>
  <si>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</si>
  <si>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</si>
  <si>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</si>
  <si>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</si>
  <si>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</si>
  <si>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</si>
  <si>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</si>
  <si>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</si>
  <si>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</si>
  <si>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</si>
  <si>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</si>
  <si>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</si>
  <si>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</si>
  <si>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</si>
  <si>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</si>
  <si>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</si>
  <si>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</si>
  <si>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</si>
  <si>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</si>
  <si>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</si>
  <si>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</si>
  <si>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</si>
  <si>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</si>
  <si>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</si>
  <si>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</si>
  <si>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</si>
  <si>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</si>
  <si>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</si>
  <si>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</si>
  <si>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</si>
  <si>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</si>
  <si>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</si>
  <si>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</si>
  <si>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</si>
  <si>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 xml:space="preserve">Додаток  2                                                                                        до рішення районної ради від 20.12.2018  № 33-26/VII ( зі змінами внесеними рішенням від 28.03.2019 №35-11/ VII)            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</si>
  <si>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</si>
  <si>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</si>
  <si>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</si>
  <si>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</si>
  <si>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</si>
  <si>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</si>
  <si>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</si>
  <si>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</si>
  <si>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</si>
  <si>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</si>
  <si>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</si>
  <si>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</si>
  <si>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</si>
  <si>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</si>
  <si>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</si>
  <si>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</si>
  <si>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</si>
  <si>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</si>
  <si>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</si>
  <si>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</si>
  <si>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</si>
  <si>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 xml:space="preserve">за рахунок субвенції з обласного бюджету надання державної підтримки особам з особливими освітніми потребами за рахунок відповідної субвенції з державного бюджету </t>
  </si>
  <si>
    <t>за рахунок залишку субвенції з місцевого бюджету на здійснення переданих видатків у сфері охорони здоров’я за рахунок коштів медичної субвенції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</si>
  <si>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</si>
  <si>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</si>
  <si>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</si>
  <si>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</si>
  <si>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</si>
  <si>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</si>
  <si>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</si>
  <si>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</si>
  <si>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</si>
  <si>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</si>
  <si>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</si>
  <si>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</si>
  <si>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</si>
  <si>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</si>
  <si>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</si>
  <si>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</si>
  <si>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</si>
  <si>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</si>
  <si>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</si>
  <si>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</si>
  <si>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</si>
  <si>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</si>
  <si>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</si>
  <si>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</si>
  <si>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</si>
  <si>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</si>
  <si>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</si>
  <si>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</si>
  <si>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</si>
  <si>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</si>
  <si>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</si>
  <si>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</si>
  <si>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</si>
  <si>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</si>
  <si>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</si>
  <si>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</si>
  <si>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</si>
  <si>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</si>
  <si>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</si>
  <si>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</si>
  <si>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</si>
  <si>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</si>
  <si>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</si>
  <si>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</si>
  <si>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</si>
  <si>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</si>
  <si>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</si>
  <si>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</si>
  <si>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</si>
  <si>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</si>
  <si>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</si>
  <si>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</si>
  <si>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</si>
  <si>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</si>
  <si>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</si>
  <si>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</si>
  <si>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</si>
  <si>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</si>
  <si>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</si>
  <si>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</si>
  <si>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</si>
  <si>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</si>
  <si>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</si>
  <si>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</si>
  <si>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</si>
  <si>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</si>
  <si>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</si>
  <si>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</si>
  <si>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</si>
  <si>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</si>
  <si>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</si>
  <si>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</si>
  <si>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</si>
  <si>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</si>
  <si>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</si>
  <si>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</si>
  <si>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</si>
  <si>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</si>
  <si>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</si>
  <si>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</si>
  <si>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транфертів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</si>
  <si>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</si>
  <si>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</si>
  <si>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</si>
  <si>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</si>
  <si>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</si>
  <si>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</si>
  <si>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</si>
  <si>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</si>
  <si>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</si>
  <si>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</si>
  <si>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</si>
  <si>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</si>
  <si>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</si>
  <si>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</si>
  <si>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</si>
  <si>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</si>
  <si>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</si>
  <si>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</si>
  <si>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</si>
  <si>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</si>
  <si>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</si>
  <si>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</si>
  <si>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</si>
  <si>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</si>
  <si>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</si>
  <si>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</si>
  <si>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</si>
  <si>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</si>
  <si>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</si>
  <si>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</si>
  <si>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</si>
  <si>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</si>
  <si>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</si>
  <si>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</si>
  <si>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</si>
  <si>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</si>
  <si>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</si>
  <si>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</si>
  <si>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</si>
  <si>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</si>
  <si>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</si>
  <si>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</si>
  <si>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</si>
  <si>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</si>
  <si>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</si>
  <si>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</si>
  <si>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</si>
  <si>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</si>
  <si>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</si>
  <si>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</si>
  <si>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</si>
  <si>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</si>
  <si>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</si>
  <si>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</si>
  <si>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</si>
  <si>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 xml:space="preserve">Доходи  бюджетуЛисянсбкої селищної територіальної на 2021 рік 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</si>
  <si>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</si>
  <si>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</si>
  <si>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</si>
  <si>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</si>
  <si>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</si>
  <si>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</si>
  <si>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</si>
  <si>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</si>
  <si>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</si>
  <si>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</si>
  <si>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</si>
  <si>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</si>
  <si>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</si>
  <si>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</si>
  <si>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</si>
  <si>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</si>
  <si>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</si>
  <si>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</si>
  <si>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</si>
  <si>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</si>
  <si>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</si>
  <si>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</si>
  <si>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</si>
  <si>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Фінансування селищного бюджету на 2021 рік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</si>
  <si>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</si>
  <si>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</si>
  <si>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</si>
  <si>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</si>
  <si>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</si>
  <si>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</si>
  <si>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</si>
  <si>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</si>
  <si>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</si>
  <si>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</si>
  <si>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</si>
  <si>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</si>
  <si>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</si>
  <si>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</si>
  <si>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</si>
  <si>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</si>
  <si>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</si>
  <si>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об‘єкта у бюджетному періоді,гривень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</si>
  <si>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</si>
  <si>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</si>
  <si>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</si>
  <si>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</si>
  <si>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</si>
  <si>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0611021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</si>
  <si>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</si>
  <si>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</si>
  <si>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Капітальний ремонт покрівлі даху будівлі ( літ.»Б» )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по вул. Гетьманський шлях, 13 в смт. Лисянка Черкаської області</t>
  </si>
  <si>
    <t>код бюджету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</si>
  <si>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</si>
  <si>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</si>
  <si>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</si>
  <si>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до рішення Лисянської селищної ради від 24.12.2020 № 3-29/VIII ( в редакції рішення від 09.02.2021 № 5-1/VIII, від 24.02.2021 № 6-9/VIII)</t>
  </si>
  <si>
    <t xml:space="preserve">                                       до рішення Лисянської селищної ради від 24.12.2020 № 3-29/VIII ( в редакції рішення від 09.02.2021 № 5-1/VIII, від 24.02.2021 № 6-9/VIII)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</si>
  <si>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</si>
  <si>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</si>
  <si>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</si>
  <si>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</si>
  <si>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</si>
  <si>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</si>
  <si>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</si>
  <si>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</si>
  <si>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</si>
  <si>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</si>
  <si>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</si>
  <si>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</si>
  <si>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</si>
  <si>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</si>
  <si>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</si>
  <si>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>2354000000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</si>
</sst>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u/>
      <sz val="10"/>
      <name val="Times New Roman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2" fillId="0" borderId="0"/>
    <xf numFmtId="0" fontId="4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11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2" applyFont="1"/>
    <xf numFmtId="0" fontId="21" fillId="0" borderId="0" xfId="92"/>
    <xf numFmtId="0" fontId="32" fillId="0" borderId="0" xfId="92" applyFont="1"/>
    <xf numFmtId="0" fontId="46" fillId="0" borderId="0" xfId="92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2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1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8" applyFont="1" applyBorder="1" applyAlignment="1" applyProtection="1">
      <alignment horizontal="left" vertical="top" wrapText="1"/>
    </xf>
    <xf numFmtId="0" fontId="47" fillId="0" borderId="0" xfId="88"/>
    <xf numFmtId="0" fontId="56" fillId="0" borderId="0" xfId="88" applyFont="1" applyBorder="1" applyAlignment="1" applyProtection="1">
      <alignment vertical="top" wrapText="1"/>
    </xf>
    <xf numFmtId="0" fontId="57" fillId="0" borderId="0" xfId="88" applyFont="1" applyBorder="1" applyAlignment="1" applyProtection="1">
      <alignment horizontal="center" vertical="center" wrapText="1"/>
    </xf>
    <xf numFmtId="0" fontId="58" fillId="0" borderId="0" xfId="88" applyFont="1" applyBorder="1" applyAlignment="1" applyProtection="1">
      <alignment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0" fillId="0" borderId="0" xfId="88" applyFont="1" applyBorder="1" applyAlignment="1" applyProtection="1">
      <alignment horizontal="left" vertical="top" wrapText="1"/>
    </xf>
    <xf numFmtId="0" fontId="61" fillId="0" borderId="0" xfId="88" applyFont="1" applyBorder="1" applyAlignment="1" applyProtection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63" fillId="0" borderId="11" xfId="88" applyFont="1" applyBorder="1" applyAlignment="1" applyProtection="1">
      <alignment horizontal="center" vertical="top" wrapText="1"/>
    </xf>
    <xf numFmtId="165" fontId="64" fillId="0" borderId="11" xfId="88" applyNumberFormat="1" applyFont="1" applyBorder="1" applyAlignment="1" applyProtection="1">
      <alignment horizontal="right" vertical="top" wrapText="1"/>
    </xf>
    <xf numFmtId="0" fontId="57" fillId="0" borderId="11" xfId="88" applyFont="1" applyBorder="1" applyAlignment="1" applyProtection="1">
      <alignment horizontal="center" vertical="top" wrapText="1"/>
    </xf>
    <xf numFmtId="165" fontId="53" fillId="0" borderId="11" xfId="88" applyNumberFormat="1" applyFont="1" applyBorder="1" applyAlignment="1" applyProtection="1">
      <alignment horizontal="right" vertical="top" wrapText="1"/>
    </xf>
    <xf numFmtId="0" fontId="57" fillId="0" borderId="12" xfId="88" applyFont="1" applyBorder="1" applyAlignment="1" applyProtection="1">
      <alignment horizontal="center" vertical="top" wrapText="1"/>
    </xf>
    <xf numFmtId="0" fontId="57" fillId="0" borderId="10" xfId="88" applyFont="1" applyBorder="1" applyAlignment="1" applyProtection="1">
      <alignment horizontal="center" vertical="top" wrapText="1"/>
    </xf>
    <xf numFmtId="2" fontId="65" fillId="0" borderId="0" xfId="88" applyNumberFormat="1" applyFont="1"/>
    <xf numFmtId="0" fontId="66" fillId="0" borderId="13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49" fillId="29" borderId="10" xfId="0" applyFont="1" applyFill="1" applyBorder="1" applyAlignment="1">
      <alignment vertical="center" wrapText="1"/>
    </xf>
    <xf numFmtId="0" fontId="68" fillId="0" borderId="0" xfId="88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3" fontId="75" fillId="0" borderId="17" xfId="86" applyNumberFormat="1" applyFont="1" applyBorder="1" applyAlignment="1">
      <alignment horizontal="right" vertical="center"/>
    </xf>
    <xf numFmtId="3" fontId="75" fillId="0" borderId="10" xfId="86" applyNumberFormat="1" applyFont="1" applyBorder="1" applyAlignment="1">
      <alignment horizontal="right" vertical="center"/>
    </xf>
    <xf numFmtId="0" fontId="75" fillId="0" borderId="16" xfId="86" applyNumberFormat="1" applyFont="1" applyBorder="1" applyAlignment="1">
      <alignment horizontal="right" vertical="center"/>
    </xf>
    <xf numFmtId="0" fontId="75" fillId="0" borderId="10" xfId="86" applyNumberFormat="1" applyFont="1" applyBorder="1" applyAlignment="1">
      <alignment horizontal="right" vertical="center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75" fillId="0" borderId="17" xfId="86" applyNumberFormat="1" applyFont="1" applyBorder="1" applyAlignment="1">
      <alignment horizontal="right" vertical="center"/>
    </xf>
    <xf numFmtId="0" fontId="69" fillId="0" borderId="0" xfId="86"/>
    <xf numFmtId="3" fontId="79" fillId="0" borderId="10" xfId="86" applyNumberFormat="1" applyFont="1" applyBorder="1" applyAlignment="1">
      <alignment horizontal="right" vertical="center"/>
    </xf>
    <xf numFmtId="0" fontId="79" fillId="0" borderId="16" xfId="86" applyNumberFormat="1" applyFont="1" applyBorder="1" applyAlignment="1">
      <alignment horizontal="right" vertical="center"/>
    </xf>
    <xf numFmtId="0" fontId="79" fillId="0" borderId="10" xfId="86" applyNumberFormat="1" applyFont="1" applyBorder="1" applyAlignment="1">
      <alignment horizontal="right" vertical="center"/>
    </xf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3" applyFont="1"/>
    <xf numFmtId="0" fontId="26" fillId="0" borderId="0" xfId="93" applyFont="1" applyAlignment="1">
      <alignment horizontal="center" vertical="top"/>
    </xf>
    <xf numFmtId="0" fontId="26" fillId="0" borderId="0" xfId="93" applyFont="1" applyAlignment="1">
      <alignment horizontal="center"/>
    </xf>
    <xf numFmtId="3" fontId="26" fillId="0" borderId="0" xfId="93" applyNumberFormat="1" applyFont="1" applyAlignment="1">
      <alignment horizontal="right" vertical="top"/>
    </xf>
    <xf numFmtId="0" fontId="35" fillId="0" borderId="0" xfId="89" applyFont="1"/>
    <xf numFmtId="3" fontId="35" fillId="0" borderId="0" xfId="89" applyNumberFormat="1" applyFont="1" applyAlignment="1">
      <alignment horizontal="center" vertical="top"/>
    </xf>
    <xf numFmtId="0" fontId="35" fillId="0" borderId="0" xfId="89" applyFont="1" applyAlignment="1">
      <alignment vertical="top"/>
    </xf>
    <xf numFmtId="0" fontId="35" fillId="0" borderId="10" xfId="93" applyFont="1" applyBorder="1" applyAlignment="1">
      <alignment horizontal="center" vertical="top" wrapText="1"/>
    </xf>
    <xf numFmtId="3" fontId="35" fillId="0" borderId="10" xfId="93" applyNumberFormat="1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 vertical="top"/>
    </xf>
    <xf numFmtId="0" fontId="26" fillId="0" borderId="10" xfId="93" applyFont="1" applyBorder="1" applyAlignment="1">
      <alignment horizontal="center"/>
    </xf>
    <xf numFmtId="3" fontId="26" fillId="0" borderId="10" xfId="93" applyNumberFormat="1" applyFont="1" applyBorder="1" applyAlignment="1">
      <alignment horizontal="center" vertical="top"/>
    </xf>
    <xf numFmtId="3" fontId="26" fillId="0" borderId="10" xfId="93" applyNumberFormat="1" applyFont="1" applyBorder="1" applyAlignment="1">
      <alignment horizontal="right" vertical="top"/>
    </xf>
    <xf numFmtId="3" fontId="2" fillId="0" borderId="10" xfId="93" applyNumberFormat="1" applyFont="1" applyBorder="1" applyAlignment="1">
      <alignment horizontal="right" vertical="top"/>
    </xf>
    <xf numFmtId="0" fontId="52" fillId="0" borderId="10" xfId="93" applyFont="1" applyBorder="1" applyAlignment="1">
      <alignment horizontal="center" vertical="top"/>
    </xf>
    <xf numFmtId="0" fontId="26" fillId="29" borderId="10" xfId="93" applyFont="1" applyFill="1" applyBorder="1" applyAlignment="1">
      <alignment horizontal="center" vertical="top"/>
    </xf>
    <xf numFmtId="3" fontId="35" fillId="27" borderId="10" xfId="93" applyNumberFormat="1" applyFont="1" applyFill="1" applyBorder="1" applyAlignment="1">
      <alignment horizontal="right" vertical="top"/>
    </xf>
    <xf numFmtId="3" fontId="82" fillId="27" borderId="10" xfId="93" applyNumberFormat="1" applyFont="1" applyFill="1" applyBorder="1" applyAlignment="1">
      <alignment horizontal="right" vertical="top"/>
    </xf>
    <xf numFmtId="0" fontId="26" fillId="0" borderId="0" xfId="93" applyFont="1" applyBorder="1" applyAlignment="1">
      <alignment horizontal="center" vertical="top"/>
    </xf>
    <xf numFmtId="0" fontId="26" fillId="0" borderId="0" xfId="93" applyFont="1" applyBorder="1" applyAlignment="1">
      <alignment horizontal="center"/>
    </xf>
    <xf numFmtId="3" fontId="26" fillId="0" borderId="0" xfId="93" applyNumberFormat="1" applyFont="1" applyBorder="1" applyAlignment="1">
      <alignment horizontal="center" vertical="top"/>
    </xf>
    <xf numFmtId="0" fontId="26" fillId="0" borderId="0" xfId="93" applyFont="1" applyBorder="1"/>
    <xf numFmtId="3" fontId="26" fillId="0" borderId="0" xfId="93" applyNumberFormat="1" applyFont="1" applyBorder="1" applyAlignment="1">
      <alignment horizontal="right" vertical="top"/>
    </xf>
    <xf numFmtId="0" fontId="26" fillId="0" borderId="10" xfId="93" applyFont="1" applyBorder="1" applyAlignment="1">
      <alignment horizontal="center" vertical="center"/>
    </xf>
    <xf numFmtId="0" fontId="35" fillId="0" borderId="10" xfId="93" applyFont="1" applyBorder="1" applyAlignment="1">
      <alignment horizontal="center"/>
    </xf>
    <xf numFmtId="0" fontId="50" fillId="0" borderId="10" xfId="93" applyFont="1" applyBorder="1" applyAlignment="1">
      <alignment wrapText="1"/>
    </xf>
    <xf numFmtId="0" fontId="50" fillId="0" borderId="10" xfId="93" applyFont="1" applyFill="1" applyBorder="1"/>
    <xf numFmtId="3" fontId="35" fillId="0" borderId="10" xfId="93" applyNumberFormat="1" applyFont="1" applyBorder="1" applyAlignment="1">
      <alignment horizontal="right" vertical="top"/>
    </xf>
    <xf numFmtId="0" fontId="35" fillId="0" borderId="0" xfId="93" applyFont="1"/>
    <xf numFmtId="3" fontId="26" fillId="0" borderId="10" xfId="93" applyNumberFormat="1" applyFont="1" applyFill="1" applyBorder="1" applyAlignment="1">
      <alignment horizontal="right" vertical="top"/>
    </xf>
    <xf numFmtId="0" fontId="82" fillId="0" borderId="10" xfId="93" applyFont="1" applyFill="1" applyBorder="1" applyAlignment="1">
      <alignment horizontal="center" vertical="top"/>
    </xf>
    <xf numFmtId="0" fontId="82" fillId="0" borderId="10" xfId="93" applyFont="1" applyFill="1" applyBorder="1" applyAlignment="1">
      <alignment horizontal="center"/>
    </xf>
    <xf numFmtId="0" fontId="35" fillId="0" borderId="10" xfId="93" applyFont="1" applyFill="1" applyBorder="1"/>
    <xf numFmtId="0" fontId="82" fillId="0" borderId="0" xfId="93" applyFont="1" applyFill="1"/>
    <xf numFmtId="3" fontId="82" fillId="0" borderId="0" xfId="93" applyNumberFormat="1" applyFont="1" applyFill="1"/>
    <xf numFmtId="0" fontId="82" fillId="0" borderId="10" xfId="93" applyFont="1" applyBorder="1"/>
    <xf numFmtId="3" fontId="26" fillId="0" borderId="0" xfId="93" applyNumberFormat="1" applyFont="1" applyFill="1" applyAlignment="1">
      <alignment horizontal="left" vertical="top"/>
    </xf>
    <xf numFmtId="0" fontId="26" fillId="0" borderId="0" xfId="93" applyFont="1" applyFill="1" applyAlignment="1">
      <alignment horizontal="center" vertical="top"/>
    </xf>
    <xf numFmtId="0" fontId="26" fillId="0" borderId="0" xfId="93" applyFont="1" applyFill="1" applyAlignment="1">
      <alignment horizontal="center"/>
    </xf>
    <xf numFmtId="0" fontId="26" fillId="0" borderId="0" xfId="93" applyFont="1" applyFill="1"/>
    <xf numFmtId="3" fontId="26" fillId="0" borderId="0" xfId="93" applyNumberFormat="1" applyFont="1" applyFill="1" applyAlignment="1">
      <alignment horizontal="right" vertical="top"/>
    </xf>
    <xf numFmtId="1" fontId="35" fillId="0" borderId="9" xfId="89" applyNumberFormat="1" applyFont="1" applyFill="1" applyBorder="1" applyAlignment="1">
      <alignment horizontal="center" vertical="top"/>
    </xf>
    <xf numFmtId="3" fontId="83" fillId="0" borderId="0" xfId="93" applyNumberFormat="1" applyFont="1" applyAlignment="1">
      <alignment horizontal="right" vertical="top"/>
    </xf>
    <xf numFmtId="0" fontId="50" fillId="0" borderId="10" xfId="93" applyFont="1" applyFill="1" applyBorder="1" applyAlignment="1">
      <alignment horizontal="center" vertical="top"/>
    </xf>
    <xf numFmtId="0" fontId="25" fillId="0" borderId="0" xfId="88" applyFont="1" applyFill="1"/>
    <xf numFmtId="0" fontId="27" fillId="0" borderId="0" xfId="88" applyNumberFormat="1" applyFont="1" applyFill="1" applyAlignment="1" applyProtection="1"/>
    <xf numFmtId="0" fontId="2" fillId="0" borderId="0" xfId="88" applyFont="1" applyFill="1"/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27" fillId="0" borderId="9" xfId="88" applyFont="1" applyFill="1" applyBorder="1" applyAlignment="1">
      <alignment horizontal="center"/>
    </xf>
    <xf numFmtId="0" fontId="27" fillId="0" borderId="0" xfId="88" applyFont="1" applyFill="1" applyBorder="1" applyAlignment="1">
      <alignment horizontal="center"/>
    </xf>
    <xf numFmtId="0" fontId="27" fillId="0" borderId="0" xfId="88" applyNumberFormat="1" applyFont="1" applyFill="1" applyBorder="1" applyAlignment="1" applyProtection="1">
      <alignment horizontal="center" vertical="top"/>
    </xf>
    <xf numFmtId="0" fontId="27" fillId="0" borderId="9" xfId="88" applyNumberFormat="1" applyFont="1" applyFill="1" applyBorder="1" applyAlignment="1" applyProtection="1">
      <alignment horizontal="right" vertical="center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10" xfId="88" applyFont="1" applyBorder="1" applyAlignment="1">
      <alignment horizontal="center" vertical="center" wrapText="1"/>
    </xf>
    <xf numFmtId="0" fontId="25" fillId="0" borderId="18" xfId="88" applyFont="1" applyBorder="1" applyAlignment="1">
      <alignment vertical="center" wrapText="1"/>
    </xf>
    <xf numFmtId="49" fontId="25" fillId="0" borderId="10" xfId="88" applyNumberFormat="1" applyFont="1" applyBorder="1" applyAlignment="1">
      <alignment horizontal="center" vertical="center" wrapText="1"/>
    </xf>
    <xf numFmtId="2" fontId="3" fillId="30" borderId="10" xfId="92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8" applyFont="1" applyFill="1" applyAlignment="1">
      <alignment vertical="center"/>
    </xf>
    <xf numFmtId="2" fontId="25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vertical="center" wrapText="1"/>
    </xf>
    <xf numFmtId="0" fontId="25" fillId="0" borderId="10" xfId="88" applyFont="1" applyBorder="1" applyAlignment="1">
      <alignment wrapText="1"/>
    </xf>
    <xf numFmtId="164" fontId="29" fillId="0" borderId="10" xfId="75" applyNumberFormat="1" applyFont="1" applyBorder="1">
      <alignment vertical="top"/>
    </xf>
    <xf numFmtId="2" fontId="25" fillId="0" borderId="10" xfId="92" applyNumberFormat="1" applyFont="1" applyFill="1" applyBorder="1" applyAlignment="1">
      <alignment vertical="center" wrapText="1"/>
    </xf>
    <xf numFmtId="0" fontId="25" fillId="0" borderId="10" xfId="88" applyFont="1" applyFill="1" applyBorder="1" applyAlignment="1">
      <alignment horizontal="center" vertical="center"/>
    </xf>
    <xf numFmtId="0" fontId="25" fillId="0" borderId="10" xfId="90" applyNumberFormat="1" applyFont="1" applyFill="1" applyBorder="1" applyAlignment="1" applyProtection="1">
      <alignment horizontal="center" vertical="center" wrapText="1"/>
    </xf>
    <xf numFmtId="0" fontId="27" fillId="0" borderId="0" xfId="88" applyFont="1" applyFill="1"/>
    <xf numFmtId="0" fontId="25" fillId="0" borderId="10" xfId="88" applyFont="1" applyFill="1" applyBorder="1" applyAlignment="1">
      <alignment horizontal="center"/>
    </xf>
    <xf numFmtId="0" fontId="25" fillId="0" borderId="10" xfId="88" applyFont="1" applyFill="1" applyBorder="1"/>
    <xf numFmtId="2" fontId="19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wrapText="1"/>
    </xf>
    <xf numFmtId="0" fontId="27" fillId="0" borderId="10" xfId="88" applyFont="1" applyBorder="1" applyAlignment="1">
      <alignment horizontal="center" vertical="center" wrapText="1"/>
    </xf>
    <xf numFmtId="49" fontId="27" fillId="0" borderId="10" xfId="88" applyNumberFormat="1" applyFont="1" applyBorder="1" applyAlignment="1">
      <alignment horizontal="center" vertical="center" wrapText="1"/>
    </xf>
    <xf numFmtId="0" fontId="27" fillId="0" borderId="10" xfId="88" applyFont="1" applyBorder="1" applyAlignment="1">
      <alignment horizontal="justify" vertical="center" wrapText="1"/>
    </xf>
    <xf numFmtId="164" fontId="31" fillId="0" borderId="10" xfId="88" applyNumberFormat="1" applyFont="1" applyBorder="1" applyAlignment="1">
      <alignment vertical="justify"/>
    </xf>
    <xf numFmtId="0" fontId="27" fillId="0" borderId="0" xfId="88" applyNumberFormat="1" applyFont="1" applyFill="1" applyBorder="1" applyAlignment="1" applyProtection="1">
      <alignment vertical="center" wrapText="1"/>
    </xf>
    <xf numFmtId="0" fontId="25" fillId="0" borderId="0" xfId="88" applyNumberFormat="1" applyFont="1" applyFill="1" applyAlignment="1" applyProtection="1">
      <alignment horizontal="left" vertical="top"/>
    </xf>
    <xf numFmtId="0" fontId="25" fillId="0" borderId="0" xfId="88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3" fontId="74" fillId="31" borderId="17" xfId="86" applyNumberFormat="1" applyFont="1" applyFill="1" applyBorder="1" applyAlignment="1">
      <alignment horizontal="right" vertical="center"/>
    </xf>
    <xf numFmtId="3" fontId="74" fillId="31" borderId="10" xfId="86" applyNumberFormat="1" applyFont="1" applyFill="1" applyBorder="1" applyAlignment="1">
      <alignment horizontal="right" vertical="center"/>
    </xf>
    <xf numFmtId="3" fontId="74" fillId="31" borderId="19" xfId="86" applyNumberFormat="1" applyFont="1" applyFill="1" applyBorder="1" applyAlignment="1">
      <alignment horizontal="right" vertical="center"/>
    </xf>
    <xf numFmtId="0" fontId="74" fillId="31" borderId="16" xfId="86" applyNumberFormat="1" applyFont="1" applyFill="1" applyBorder="1" applyAlignment="1">
      <alignment horizontal="center" vertical="top" wrapText="1"/>
    </xf>
    <xf numFmtId="3" fontId="77" fillId="31" borderId="10" xfId="86" applyNumberFormat="1" applyFont="1" applyFill="1" applyBorder="1" applyAlignment="1">
      <alignment horizontal="right" vertical="center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20" xfId="86" applyNumberFormat="1" applyFont="1" applyFill="1" applyBorder="1" applyAlignment="1">
      <alignment horizontal="center" vertical="center"/>
    </xf>
    <xf numFmtId="3" fontId="77" fillId="31" borderId="21" xfId="86" applyNumberFormat="1" applyFont="1" applyFill="1" applyBorder="1" applyAlignment="1">
      <alignment horizontal="right" vertical="center"/>
    </xf>
    <xf numFmtId="3" fontId="77" fillId="31" borderId="20" xfId="86" applyNumberFormat="1" applyFont="1" applyFill="1" applyBorder="1" applyAlignment="1">
      <alignment horizontal="right" vertical="center"/>
    </xf>
    <xf numFmtId="3" fontId="77" fillId="31" borderId="22" xfId="86" applyNumberFormat="1" applyFont="1" applyFill="1" applyBorder="1" applyAlignment="1">
      <alignment horizontal="right" vertical="center"/>
    </xf>
    <xf numFmtId="3" fontId="75" fillId="27" borderId="17" xfId="86" applyNumberFormat="1" applyFont="1" applyFill="1" applyBorder="1" applyAlignment="1">
      <alignment horizontal="right" vertical="center"/>
    </xf>
    <xf numFmtId="0" fontId="75" fillId="27" borderId="17" xfId="86" applyNumberFormat="1" applyFont="1" applyFill="1" applyBorder="1" applyAlignment="1">
      <alignment horizontal="right" vertical="center"/>
    </xf>
    <xf numFmtId="3" fontId="74" fillId="31" borderId="23" xfId="86" applyNumberFormat="1" applyFont="1" applyFill="1" applyBorder="1" applyAlignment="1">
      <alignment horizontal="right" vertical="center"/>
    </xf>
    <xf numFmtId="3" fontId="74" fillId="31" borderId="24" xfId="86" applyNumberFormat="1" applyFont="1" applyFill="1" applyBorder="1" applyAlignment="1">
      <alignment horizontal="right" vertical="center"/>
    </xf>
    <xf numFmtId="1" fontId="65" fillId="0" borderId="25" xfId="86" applyNumberFormat="1" applyFont="1" applyBorder="1" applyAlignment="1">
      <alignment horizontal="center" vertical="center"/>
    </xf>
    <xf numFmtId="3" fontId="74" fillId="31" borderId="26" xfId="86" applyNumberFormat="1" applyFont="1" applyFill="1" applyBorder="1" applyAlignment="1">
      <alignment horizontal="right" vertical="center"/>
    </xf>
    <xf numFmtId="1" fontId="65" fillId="0" borderId="17" xfId="86" applyNumberFormat="1" applyFont="1" applyBorder="1" applyAlignment="1">
      <alignment horizontal="center" vertical="center"/>
    </xf>
    <xf numFmtId="3" fontId="77" fillId="31" borderId="27" xfId="86" applyNumberFormat="1" applyFont="1" applyFill="1" applyBorder="1" applyAlignment="1">
      <alignment horizontal="right" vertical="center"/>
    </xf>
    <xf numFmtId="3" fontId="77" fillId="31" borderId="28" xfId="86" applyNumberFormat="1" applyFont="1" applyFill="1" applyBorder="1" applyAlignment="1">
      <alignment horizontal="right" vertical="center"/>
    </xf>
    <xf numFmtId="3" fontId="74" fillId="31" borderId="29" xfId="86" applyNumberFormat="1" applyFont="1" applyFill="1" applyBorder="1" applyAlignment="1">
      <alignment horizontal="right" vertical="center"/>
    </xf>
    <xf numFmtId="0" fontId="75" fillId="0" borderId="25" xfId="86" applyNumberFormat="1" applyFont="1" applyBorder="1" applyAlignment="1">
      <alignment horizontal="right" vertical="center"/>
    </xf>
    <xf numFmtId="3" fontId="77" fillId="31" borderId="23" xfId="86" applyNumberFormat="1" applyFont="1" applyFill="1" applyBorder="1" applyAlignment="1">
      <alignment horizontal="right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2" applyFont="1"/>
    <xf numFmtId="0" fontId="45" fillId="0" borderId="11" xfId="88" applyNumberFormat="1" applyFont="1" applyBorder="1" applyAlignment="1" applyProtection="1">
      <alignment horizontal="right" vertical="top" wrapText="1"/>
    </xf>
    <xf numFmtId="0" fontId="26" fillId="0" borderId="10" xfId="93" applyNumberFormat="1" applyFont="1" applyBorder="1" applyAlignment="1">
      <alignment horizontal="right" vertical="top"/>
    </xf>
    <xf numFmtId="0" fontId="45" fillId="0" borderId="30" xfId="88" applyFont="1" applyBorder="1" applyAlignment="1" applyProtection="1">
      <alignment horizontal="center" vertical="top" wrapText="1"/>
    </xf>
    <xf numFmtId="0" fontId="45" fillId="0" borderId="10" xfId="88" applyNumberFormat="1" applyFont="1" applyBorder="1" applyAlignment="1" applyProtection="1">
      <alignment horizontal="right" vertical="top" wrapText="1"/>
    </xf>
    <xf numFmtId="0" fontId="45" fillId="0" borderId="0" xfId="88" applyFont="1" applyBorder="1" applyAlignment="1" applyProtection="1">
      <alignment horizontal="center" vertical="top" wrapText="1"/>
    </xf>
    <xf numFmtId="0" fontId="26" fillId="0" borderId="25" xfId="93" applyFont="1" applyBorder="1" applyAlignment="1">
      <alignment horizontal="center" vertical="top"/>
    </xf>
    <xf numFmtId="0" fontId="45" fillId="0" borderId="11" xfId="88" applyFont="1" applyBorder="1" applyAlignment="1" applyProtection="1">
      <alignment horizontal="center" vertical="top" wrapText="1"/>
    </xf>
    <xf numFmtId="0" fontId="45" fillId="0" borderId="10" xfId="88" applyFont="1" applyBorder="1" applyAlignment="1" applyProtection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93" applyFont="1" applyFill="1" applyBorder="1" applyAlignment="1">
      <alignment horizontal="center" vertical="top"/>
    </xf>
    <xf numFmtId="3" fontId="77" fillId="27" borderId="17" xfId="86" applyNumberFormat="1" applyFont="1" applyFill="1" applyBorder="1" applyAlignment="1">
      <alignment horizontal="right" vertical="center"/>
    </xf>
    <xf numFmtId="3" fontId="77" fillId="0" borderId="10" xfId="86" applyNumberFormat="1" applyFont="1" applyBorder="1" applyAlignment="1">
      <alignment horizontal="right" vertical="center"/>
    </xf>
    <xf numFmtId="0" fontId="77" fillId="27" borderId="17" xfId="86" applyNumberFormat="1" applyFont="1" applyFill="1" applyBorder="1" applyAlignment="1">
      <alignment horizontal="right" vertical="center"/>
    </xf>
    <xf numFmtId="0" fontId="77" fillId="0" borderId="10" xfId="86" applyNumberFormat="1" applyFont="1" applyBorder="1" applyAlignment="1">
      <alignment horizontal="right" vertical="center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2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2" quotePrefix="1" applyNumberFormat="1" applyFont="1" applyFill="1" applyBorder="1" applyAlignment="1">
      <alignment horizontal="left" vertical="center" wrapText="1"/>
    </xf>
    <xf numFmtId="3" fontId="75" fillId="27" borderId="23" xfId="86" applyNumberFormat="1" applyFont="1" applyFill="1" applyBorder="1" applyAlignment="1">
      <alignment horizontal="right" vertical="center"/>
    </xf>
    <xf numFmtId="0" fontId="75" fillId="0" borderId="26" xfId="86" applyNumberFormat="1" applyFont="1" applyBorder="1" applyAlignment="1">
      <alignment horizontal="right" vertical="center"/>
    </xf>
    <xf numFmtId="0" fontId="75" fillId="27" borderId="23" xfId="86" applyNumberFormat="1" applyFont="1" applyFill="1" applyBorder="1" applyAlignment="1">
      <alignment horizontal="right" vertical="center"/>
    </xf>
    <xf numFmtId="3" fontId="75" fillId="0" borderId="24" xfId="86" applyNumberFormat="1" applyFont="1" applyBorder="1" applyAlignment="1">
      <alignment horizontal="right" vertical="center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/>
    </xf>
    <xf numFmtId="49" fontId="19" fillId="0" borderId="25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7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0" fontId="31" fillId="0" borderId="10" xfId="0" applyFont="1" applyBorder="1" applyAlignment="1">
      <alignment wrapText="1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5" xfId="0" quotePrefix="1" applyFont="1" applyBorder="1" applyAlignment="1">
      <alignment horizontal="center" vertical="center"/>
    </xf>
    <xf numFmtId="0" fontId="25" fillId="0" borderId="25" xfId="0" quotePrefix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0" fillId="0" borderId="9" xfId="0" applyFont="1" applyBorder="1" applyAlignment="1">
      <alignment horizontal="left"/>
    </xf>
    <xf numFmtId="3" fontId="77" fillId="27" borderId="23" xfId="86" applyNumberFormat="1" applyFont="1" applyFill="1" applyBorder="1" applyAlignment="1">
      <alignment horizontal="right" vertical="center"/>
    </xf>
    <xf numFmtId="165" fontId="53" fillId="0" borderId="31" xfId="88" applyNumberFormat="1" applyFont="1" applyBorder="1" applyAlignment="1" applyProtection="1">
      <alignment horizontal="right" vertical="top" wrapText="1"/>
    </xf>
    <xf numFmtId="0" fontId="57" fillId="0" borderId="32" xfId="88" applyFont="1" applyBorder="1" applyAlignment="1" applyProtection="1">
      <alignment horizontal="center" vertical="top" wrapText="1"/>
    </xf>
    <xf numFmtId="165" fontId="53" fillId="0" borderId="12" xfId="88" applyNumberFormat="1" applyFont="1" applyBorder="1" applyAlignment="1" applyProtection="1">
      <alignment horizontal="right" vertical="top" wrapText="1"/>
    </xf>
    <xf numFmtId="0" fontId="62" fillId="0" borderId="33" xfId="88" applyFont="1" applyBorder="1" applyAlignment="1" applyProtection="1">
      <alignment horizontal="center" vertical="top" wrapText="1"/>
    </xf>
    <xf numFmtId="165" fontId="64" fillId="0" borderId="33" xfId="88" applyNumberFormat="1" applyFont="1" applyBorder="1" applyAlignment="1" applyProtection="1">
      <alignment horizontal="right" vertical="top" wrapText="1"/>
    </xf>
    <xf numFmtId="3" fontId="77" fillId="0" borderId="25" xfId="86" applyNumberFormat="1" applyFont="1" applyBorder="1" applyAlignment="1">
      <alignment horizontal="right" vertical="center"/>
    </xf>
    <xf numFmtId="169" fontId="89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90" fillId="0" borderId="16" xfId="86" applyNumberFormat="1" applyFont="1" applyFill="1" applyBorder="1" applyAlignment="1">
      <alignment horizontal="left" vertical="top" wrapText="1"/>
    </xf>
    <xf numFmtId="0" fontId="27" fillId="0" borderId="0" xfId="0" applyFont="1" applyAlignment="1">
      <alignment wrapText="1"/>
    </xf>
    <xf numFmtId="170" fontId="65" fillId="0" borderId="34" xfId="86" applyNumberFormat="1" applyFont="1" applyFill="1" applyBorder="1" applyAlignment="1">
      <alignment horizontal="center" vertical="center"/>
    </xf>
    <xf numFmtId="1" fontId="65" fillId="0" borderId="35" xfId="86" applyNumberFormat="1" applyFont="1" applyFill="1" applyBorder="1" applyAlignment="1">
      <alignment horizontal="center" vertical="center" wrapText="1"/>
    </xf>
    <xf numFmtId="169" fontId="65" fillId="0" borderId="35" xfId="86" applyNumberFormat="1" applyFont="1" applyFill="1" applyBorder="1" applyAlignment="1">
      <alignment horizontal="center" vertical="center" wrapText="1"/>
    </xf>
    <xf numFmtId="0" fontId="75" fillId="0" borderId="35" xfId="86" applyNumberFormat="1" applyFont="1" applyBorder="1" applyAlignment="1">
      <alignment horizontal="right" vertical="center"/>
    </xf>
    <xf numFmtId="0" fontId="75" fillId="0" borderId="36" xfId="86" applyNumberFormat="1" applyFont="1" applyBorder="1" applyAlignment="1">
      <alignment horizontal="right" vertical="center"/>
    </xf>
    <xf numFmtId="0" fontId="75" fillId="27" borderId="37" xfId="86" applyNumberFormat="1" applyFont="1" applyFill="1" applyBorder="1" applyAlignment="1">
      <alignment horizontal="right" vertical="center"/>
    </xf>
    <xf numFmtId="3" fontId="74" fillId="31" borderId="38" xfId="86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8" fillId="0" borderId="0" xfId="88" applyFont="1" applyBorder="1" applyAlignment="1" applyProtection="1">
      <alignment horizontal="center" vertical="top" wrapText="1"/>
    </xf>
    <xf numFmtId="0" fontId="88" fillId="0" borderId="0" xfId="88" applyFont="1" applyBorder="1" applyAlignment="1" applyProtection="1">
      <alignment horizontal="center" vertical="center" wrapText="1"/>
    </xf>
    <xf numFmtId="0" fontId="62" fillId="0" borderId="12" xfId="88" applyFont="1" applyBorder="1" applyAlignment="1" applyProtection="1">
      <alignment horizontal="center" vertical="center" wrapText="1"/>
    </xf>
    <xf numFmtId="0" fontId="62" fillId="0" borderId="33" xfId="88" applyFont="1" applyBorder="1" applyAlignment="1" applyProtection="1">
      <alignment horizontal="center" vertical="center" wrapText="1"/>
    </xf>
    <xf numFmtId="0" fontId="62" fillId="0" borderId="44" xfId="88" applyFont="1" applyBorder="1" applyAlignment="1" applyProtection="1">
      <alignment horizontal="center" vertical="center" wrapText="1"/>
    </xf>
    <xf numFmtId="0" fontId="62" fillId="0" borderId="45" xfId="88" applyFont="1" applyBorder="1" applyAlignment="1" applyProtection="1">
      <alignment horizontal="center" vertical="center" wrapText="1"/>
    </xf>
    <xf numFmtId="0" fontId="62" fillId="0" borderId="39" xfId="88" applyFont="1" applyBorder="1" applyAlignment="1" applyProtection="1">
      <alignment horizontal="center" vertical="center" wrapText="1"/>
    </xf>
    <xf numFmtId="0" fontId="62" fillId="0" borderId="40" xfId="88" applyFont="1" applyBorder="1" applyAlignment="1" applyProtection="1">
      <alignment horizontal="center"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57" fillId="0" borderId="13" xfId="88" applyFont="1" applyBorder="1" applyAlignment="1" applyProtection="1">
      <alignment horizontal="right" vertical="center" wrapText="1"/>
    </xf>
    <xf numFmtId="0" fontId="62" fillId="0" borderId="30" xfId="88" applyFont="1" applyBorder="1" applyAlignment="1" applyProtection="1">
      <alignment horizontal="center" vertical="center" wrapText="1"/>
    </xf>
    <xf numFmtId="0" fontId="62" fillId="0" borderId="31" xfId="88" applyFont="1" applyBorder="1" applyAlignment="1" applyProtection="1">
      <alignment horizontal="center" vertical="center" wrapText="1"/>
    </xf>
    <xf numFmtId="0" fontId="64" fillId="0" borderId="11" xfId="88" applyFont="1" applyBorder="1" applyAlignment="1" applyProtection="1">
      <alignment horizontal="left" vertical="top" wrapText="1"/>
    </xf>
    <xf numFmtId="0" fontId="53" fillId="0" borderId="11" xfId="88" applyFont="1" applyBorder="1" applyAlignment="1" applyProtection="1">
      <alignment horizontal="left" vertical="top" wrapText="1"/>
    </xf>
    <xf numFmtId="0" fontId="64" fillId="0" borderId="11" xfId="88" applyFont="1" applyBorder="1" applyAlignment="1" applyProtection="1">
      <alignment horizontal="center" vertical="center" wrapText="1"/>
    </xf>
    <xf numFmtId="0" fontId="66" fillId="0" borderId="13" xfId="88" applyFont="1" applyBorder="1" applyAlignment="1" applyProtection="1">
      <alignment horizontal="center" vertical="top" wrapText="1"/>
    </xf>
    <xf numFmtId="0" fontId="53" fillId="0" borderId="42" xfId="88" applyFont="1" applyBorder="1" applyAlignment="1" applyProtection="1">
      <alignment horizontal="left" vertical="top" wrapText="1"/>
    </xf>
    <xf numFmtId="0" fontId="53" fillId="0" borderId="43" xfId="88" applyFont="1" applyBorder="1" applyAlignment="1" applyProtection="1">
      <alignment horizontal="left" vertical="top" wrapText="1"/>
    </xf>
    <xf numFmtId="0" fontId="53" fillId="0" borderId="12" xfId="88" applyFont="1" applyBorder="1" applyAlignment="1" applyProtection="1">
      <alignment horizontal="left" vertical="top" wrapText="1"/>
    </xf>
    <xf numFmtId="0" fontId="64" fillId="0" borderId="30" xfId="88" applyFont="1" applyBorder="1" applyAlignment="1" applyProtection="1">
      <alignment horizontal="left" vertical="top" wrapText="1"/>
    </xf>
    <xf numFmtId="0" fontId="64" fillId="0" borderId="31" xfId="88" applyFont="1" applyBorder="1" applyAlignment="1" applyProtection="1">
      <alignment horizontal="left" vertical="top" wrapText="1"/>
    </xf>
    <xf numFmtId="0" fontId="53" fillId="0" borderId="30" xfId="88" applyFont="1" applyBorder="1" applyAlignment="1" applyProtection="1">
      <alignment horizontal="left" vertical="top" wrapText="1"/>
    </xf>
    <xf numFmtId="0" fontId="53" fillId="0" borderId="31" xfId="88" applyFont="1" applyBorder="1" applyAlignment="1" applyProtection="1">
      <alignment horizontal="left" vertical="top" wrapText="1"/>
    </xf>
    <xf numFmtId="0" fontId="53" fillId="0" borderId="25" xfId="88" applyFont="1" applyBorder="1" applyAlignment="1" applyProtection="1">
      <alignment horizontal="left" vertical="top" wrapText="1"/>
    </xf>
    <xf numFmtId="0" fontId="53" fillId="0" borderId="41" xfId="88" applyFont="1" applyBorder="1" applyAlignment="1" applyProtection="1">
      <alignment horizontal="left"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62" fillId="0" borderId="0" xfId="88" applyFont="1" applyBorder="1" applyAlignment="1" applyProtection="1">
      <alignment horizontal="left" vertical="top" wrapText="1"/>
    </xf>
    <xf numFmtId="0" fontId="62" fillId="0" borderId="39" xfId="88" applyFont="1" applyBorder="1" applyAlignment="1" applyProtection="1">
      <alignment horizontal="left" vertical="top" wrapText="1"/>
    </xf>
    <xf numFmtId="0" fontId="62" fillId="0" borderId="40" xfId="88" applyFont="1" applyBorder="1" applyAlignment="1" applyProtection="1">
      <alignment horizontal="left" vertical="top" wrapText="1"/>
    </xf>
    <xf numFmtId="0" fontId="53" fillId="0" borderId="25" xfId="88" applyFont="1" applyBorder="1" applyAlignment="1" applyProtection="1">
      <alignment horizontal="center" vertical="top" wrapText="1"/>
    </xf>
    <xf numFmtId="0" fontId="53" fillId="0" borderId="24" xfId="88" applyFont="1" applyBorder="1" applyAlignment="1" applyProtection="1">
      <alignment horizontal="center" vertical="top" wrapText="1"/>
    </xf>
    <xf numFmtId="0" fontId="84" fillId="0" borderId="31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31" fillId="0" borderId="13" xfId="88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42" fillId="0" borderId="0" xfId="0" applyNumberFormat="1" applyFont="1" applyFill="1" applyAlignment="1" applyProtection="1">
      <alignment horizontal="center" vertical="center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38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32" xfId="86" applyNumberFormat="1" applyFont="1" applyBorder="1" applyAlignment="1">
      <alignment horizontal="center" vertical="center" wrapText="1"/>
    </xf>
    <xf numFmtId="0" fontId="73" fillId="0" borderId="47" xfId="86" applyNumberFormat="1" applyFont="1" applyBorder="1" applyAlignment="1">
      <alignment horizontal="center" vertical="center" wrapText="1"/>
    </xf>
    <xf numFmtId="0" fontId="73" fillId="0" borderId="46" xfId="86" applyNumberFormat="1" applyFont="1" applyBorder="1" applyAlignment="1">
      <alignment horizontal="center" vertical="center" wrapText="1"/>
    </xf>
    <xf numFmtId="0" fontId="65" fillId="0" borderId="42" xfId="86" applyNumberFormat="1" applyFont="1" applyBorder="1" applyAlignment="1">
      <alignment horizontal="center"/>
    </xf>
    <xf numFmtId="0" fontId="73" fillId="0" borderId="57" xfId="86" applyNumberFormat="1" applyFont="1" applyBorder="1" applyAlignment="1">
      <alignment horizontal="center" vertical="center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48" xfId="86" applyNumberFormat="1" applyFont="1" applyBorder="1" applyAlignment="1">
      <alignment horizontal="center" vertical="center" wrapText="1"/>
    </xf>
    <xf numFmtId="0" fontId="73" fillId="0" borderId="49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65" fillId="0" borderId="0" xfId="86" applyNumberFormat="1" applyFont="1" applyAlignment="1">
      <alignment horizontal="center"/>
    </xf>
    <xf numFmtId="0" fontId="71" fillId="0" borderId="50" xfId="86" applyNumberFormat="1" applyFont="1" applyBorder="1" applyAlignment="1">
      <alignment horizontal="center" vertical="center" wrapText="1"/>
    </xf>
    <xf numFmtId="0" fontId="71" fillId="0" borderId="37" xfId="86" applyNumberFormat="1" applyFont="1" applyBorder="1" applyAlignment="1">
      <alignment horizontal="center" vertical="center" wrapText="1"/>
    </xf>
    <xf numFmtId="0" fontId="71" fillId="0" borderId="49" xfId="86" applyNumberFormat="1" applyFont="1" applyBorder="1" applyAlignment="1">
      <alignment horizontal="center" vertical="center" wrapText="1"/>
    </xf>
    <xf numFmtId="0" fontId="72" fillId="0" borderId="51" xfId="86" applyNumberFormat="1" applyFont="1" applyBorder="1" applyAlignment="1">
      <alignment horizontal="center" vertical="center" wrapText="1"/>
    </xf>
    <xf numFmtId="0" fontId="72" fillId="0" borderId="35" xfId="86" applyNumberFormat="1" applyFont="1" applyBorder="1" applyAlignment="1">
      <alignment horizontal="center" vertical="center" wrapText="1"/>
    </xf>
    <xf numFmtId="0" fontId="72" fillId="0" borderId="47" xfId="86" applyNumberFormat="1" applyFont="1" applyBorder="1" applyAlignment="1">
      <alignment horizontal="center" vertical="center" wrapText="1"/>
    </xf>
    <xf numFmtId="0" fontId="71" fillId="0" borderId="51" xfId="86" applyNumberFormat="1" applyFont="1" applyBorder="1" applyAlignment="1">
      <alignment horizontal="center" vertical="center" wrapText="1"/>
    </xf>
    <xf numFmtId="0" fontId="71" fillId="0" borderId="35" xfId="86" applyNumberFormat="1" applyFont="1" applyBorder="1" applyAlignment="1">
      <alignment horizontal="center" vertical="center" wrapText="1"/>
    </xf>
    <xf numFmtId="0" fontId="71" fillId="0" borderId="47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73" fillId="0" borderId="53" xfId="86" applyNumberFormat="1" applyFont="1" applyBorder="1" applyAlignment="1">
      <alignment horizontal="center" vertical="center" wrapText="1"/>
    </xf>
    <xf numFmtId="0" fontId="73" fillId="0" borderId="54" xfId="86" applyNumberFormat="1" applyFont="1" applyBorder="1" applyAlignment="1">
      <alignment horizontal="center" vertical="center" wrapText="1"/>
    </xf>
    <xf numFmtId="0" fontId="27" fillId="0" borderId="0" xfId="92" applyFont="1" applyAlignment="1">
      <alignment horizontal="left"/>
    </xf>
    <xf numFmtId="0" fontId="35" fillId="0" borderId="10" xfId="93" applyFont="1" applyBorder="1" applyAlignment="1">
      <alignment horizontal="center" vertical="center"/>
    </xf>
    <xf numFmtId="0" fontId="52" fillId="0" borderId="10" xfId="93" applyFont="1" applyBorder="1" applyAlignment="1">
      <alignment horizontal="left" vertical="top" wrapText="1"/>
    </xf>
    <xf numFmtId="0" fontId="35" fillId="0" borderId="10" xfId="93" applyFont="1" applyBorder="1" applyAlignment="1">
      <alignment horizontal="left" vertical="top"/>
    </xf>
    <xf numFmtId="0" fontId="82" fillId="0" borderId="10" xfId="93" applyFont="1" applyBorder="1" applyAlignment="1">
      <alignment horizontal="left" vertical="top"/>
    </xf>
    <xf numFmtId="0" fontId="3" fillId="0" borderId="0" xfId="93" applyFont="1" applyBorder="1" applyAlignment="1">
      <alignment horizontal="center"/>
    </xf>
    <xf numFmtId="0" fontId="3" fillId="0" borderId="0" xfId="93" applyFont="1" applyBorder="1" applyAlignment="1">
      <alignment horizontal="right"/>
    </xf>
    <xf numFmtId="0" fontId="52" fillId="0" borderId="25" xfId="93" applyFont="1" applyBorder="1" applyAlignment="1">
      <alignment horizontal="left" vertical="top" wrapText="1"/>
    </xf>
    <xf numFmtId="0" fontId="52" fillId="0" borderId="24" xfId="93" applyFont="1" applyBorder="1" applyAlignment="1">
      <alignment horizontal="left" vertical="top" wrapText="1"/>
    </xf>
    <xf numFmtId="0" fontId="35" fillId="0" borderId="10" xfId="93" applyFont="1" applyBorder="1" applyAlignment="1">
      <alignment horizontal="center"/>
    </xf>
    <xf numFmtId="0" fontId="2" fillId="0" borderId="10" xfId="93" applyFont="1" applyBorder="1" applyAlignment="1">
      <alignment horizontal="left" vertical="top" wrapText="1"/>
    </xf>
    <xf numFmtId="0" fontId="26" fillId="0" borderId="25" xfId="93" applyFont="1" applyFill="1" applyBorder="1" applyAlignment="1">
      <alignment horizontal="left" vertical="top" wrapText="1"/>
    </xf>
    <xf numFmtId="0" fontId="26" fillId="0" borderId="24" xfId="93" applyFont="1" applyFill="1" applyBorder="1" applyAlignment="1">
      <alignment horizontal="left" vertical="top" wrapText="1"/>
    </xf>
    <xf numFmtId="0" fontId="26" fillId="0" borderId="10" xfId="93" applyFont="1" applyBorder="1" applyAlignment="1">
      <alignment horizontal="left" vertical="top" wrapText="1"/>
    </xf>
    <xf numFmtId="0" fontId="45" fillId="0" borderId="25" xfId="88" applyFont="1" applyBorder="1" applyAlignment="1" applyProtection="1">
      <alignment horizontal="left" vertical="top" wrapText="1"/>
    </xf>
    <xf numFmtId="0" fontId="45" fillId="0" borderId="41" xfId="88" applyFont="1" applyBorder="1" applyAlignment="1" applyProtection="1">
      <alignment horizontal="left" vertical="top" wrapText="1"/>
    </xf>
    <xf numFmtId="0" fontId="26" fillId="29" borderId="25" xfId="93" applyFont="1" applyFill="1" applyBorder="1" applyAlignment="1">
      <alignment horizontal="left" vertical="top" wrapText="1"/>
    </xf>
    <xf numFmtId="0" fontId="26" fillId="29" borderId="24" xfId="93" applyFont="1" applyFill="1" applyBorder="1" applyAlignment="1">
      <alignment horizontal="left" vertical="top" wrapText="1"/>
    </xf>
    <xf numFmtId="0" fontId="50" fillId="0" borderId="10" xfId="93" applyFont="1" applyBorder="1" applyAlignment="1">
      <alignment horizontal="left" vertical="top" wrapText="1"/>
    </xf>
    <xf numFmtId="0" fontId="26" fillId="0" borderId="25" xfId="93" applyFont="1" applyFill="1" applyBorder="1" applyAlignment="1">
      <alignment horizontal="center" vertical="top" wrapText="1"/>
    </xf>
    <xf numFmtId="0" fontId="26" fillId="0" borderId="24" xfId="93" applyFont="1" applyFill="1" applyBorder="1" applyAlignment="1">
      <alignment horizontal="center" vertical="top" wrapText="1"/>
    </xf>
    <xf numFmtId="0" fontId="45" fillId="0" borderId="30" xfId="88" applyFont="1" applyBorder="1" applyAlignment="1" applyProtection="1">
      <alignment horizontal="left" vertical="top" wrapText="1"/>
    </xf>
    <xf numFmtId="0" fontId="45" fillId="0" borderId="31" xfId="88" applyFont="1" applyBorder="1" applyAlignment="1" applyProtection="1">
      <alignment horizontal="left" vertical="top" wrapText="1"/>
    </xf>
    <xf numFmtId="0" fontId="45" fillId="0" borderId="10" xfId="88" applyFont="1" applyBorder="1" applyAlignment="1" applyProtection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3" fillId="0" borderId="0" xfId="93" applyFont="1" applyFill="1" applyAlignment="1">
      <alignment horizontal="center" vertical="center"/>
    </xf>
    <xf numFmtId="3" fontId="3" fillId="0" borderId="0" xfId="93" applyNumberFormat="1" applyFont="1" applyFill="1" applyAlignment="1">
      <alignment horizontal="center" vertical="top"/>
    </xf>
    <xf numFmtId="3" fontId="3" fillId="0" borderId="0" xfId="93" applyNumberFormat="1" applyFont="1" applyFill="1" applyAlignment="1">
      <alignment horizontal="right" vertical="top"/>
    </xf>
    <xf numFmtId="0" fontId="3" fillId="0" borderId="0" xfId="93" applyFont="1" applyAlignment="1">
      <alignment horizontal="center"/>
    </xf>
    <xf numFmtId="0" fontId="3" fillId="0" borderId="0" xfId="93" applyFont="1" applyAlignment="1">
      <alignment horizontal="right"/>
    </xf>
    <xf numFmtId="0" fontId="35" fillId="0" borderId="10" xfId="93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/>
    </xf>
    <xf numFmtId="0" fontId="26" fillId="0" borderId="0" xfId="93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25" fillId="0" borderId="32" xfId="88" applyNumberFormat="1" applyFont="1" applyFill="1" applyBorder="1" applyAlignment="1" applyProtection="1">
      <alignment vertical="center" wrapText="1"/>
    </xf>
    <xf numFmtId="0" fontId="47" fillId="0" borderId="18" xfId="88" applyBorder="1" applyAlignment="1">
      <alignment vertical="center" wrapText="1"/>
    </xf>
    <xf numFmtId="0" fontId="25" fillId="0" borderId="32" xfId="88" applyNumberFormat="1" applyFont="1" applyFill="1" applyBorder="1" applyAlignment="1" applyProtection="1">
      <alignment horizontal="center" vertical="center" wrapText="1"/>
    </xf>
    <xf numFmtId="0" fontId="47" fillId="0" borderId="18" xfId="88" applyBorder="1" applyAlignment="1">
      <alignment horizontal="center" vertical="center" wrapText="1"/>
    </xf>
    <xf numFmtId="0" fontId="27" fillId="0" borderId="0" xfId="88" applyNumberFormat="1" applyFont="1" applyFill="1" applyBorder="1" applyAlignment="1" applyProtection="1">
      <alignment horizontal="left" vertical="center" wrapText="1"/>
    </xf>
    <xf numFmtId="0" fontId="27" fillId="0" borderId="0" xfId="92" applyFont="1" applyAlignment="1">
      <alignment horizontal="right"/>
    </xf>
    <xf numFmtId="0" fontId="25" fillId="0" borderId="32" xfId="88" applyFont="1" applyBorder="1" applyAlignment="1">
      <alignment horizontal="center" vertical="center" wrapText="1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25" xfId="88" applyFont="1" applyBorder="1" applyAlignment="1">
      <alignment horizontal="center" vertical="center" wrapText="1"/>
    </xf>
    <xf numFmtId="0" fontId="25" fillId="0" borderId="24" xfId="88" applyFont="1" applyBorder="1" applyAlignment="1">
      <alignment horizontal="center" vertical="center" wrapText="1"/>
    </xf>
    <xf numFmtId="0" fontId="27" fillId="0" borderId="0" xfId="88" applyFont="1" applyAlignment="1">
      <alignment horizontal="left" vertical="center" wrapText="1"/>
    </xf>
    <xf numFmtId="0" fontId="25" fillId="0" borderId="0" xfId="88" applyNumberFormat="1" applyFont="1" applyFill="1" applyAlignment="1" applyProtection="1">
      <alignment horizontal="center" vertical="center"/>
    </xf>
    <xf numFmtId="0" fontId="25" fillId="0" borderId="0" xfId="88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9" xfId="88" applyNumberFormat="1" applyFont="1" applyFill="1" applyBorder="1" applyAlignment="1" applyProtection="1">
      <alignment horizontal="center"/>
    </xf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19" fillId="0" borderId="0" xfId="88" applyNumberFormat="1" applyFont="1" applyFill="1" applyBorder="1" applyAlignment="1" applyProtection="1">
      <alignment horizontal="center" wrapText="1"/>
    </xf>
    <xf numFmtId="0" fontId="29" fillId="0" borderId="0" xfId="0" applyFont="1" applyAlignment="1">
      <alignment wrapText="1"/>
    </xf>
    <xf numFmtId="0" fontId="87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9_Додатки" xfId="87"/>
    <cellStyle name="Обычный_ce20ea51bb6b202eb4bedb1b9c6a76ba" xfId="88"/>
    <cellStyle name="Обычный_dod 4" xfId="89"/>
    <cellStyle name="Обычный_VIDKOR~1" xfId="90"/>
    <cellStyle name="Обычный_дод.2" xfId="91"/>
    <cellStyle name="Обычный_Додаток 3" xfId="92"/>
    <cellStyle name="Обычный_Додаток 5 новий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Результат" xfId="100"/>
    <cellStyle name="Связанная ячейка" xfId="101"/>
    <cellStyle name="Середній" xfId="102"/>
    <cellStyle name="Стиль 1" xfId="103"/>
    <cellStyle name="Текст попередження" xfId="104"/>
    <cellStyle name="Текст пояснення" xfId="105"/>
    <cellStyle name="Текст предупреждения" xfId="106"/>
    <cellStyle name="Хороший" xfId="1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view="pageBreakPreview" topLeftCell="B1" zoomScale="120" zoomScaleSheetLayoutView="120" workbookViewId="0">
      <selection activeCell="E7" sqref="E7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4.25" customHeight="1">
      <c r="A2" s="45"/>
      <c r="B2" s="45"/>
      <c r="C2" s="45"/>
      <c r="D2" s="45"/>
      <c r="E2" s="45"/>
      <c r="F2" s="45"/>
      <c r="G2" s="47"/>
      <c r="H2" s="279" t="s">
        <v>135</v>
      </c>
      <c r="I2" s="279"/>
      <c r="J2" s="279"/>
      <c r="K2" s="45"/>
    </row>
    <row r="3" spans="1:11" ht="42" hidden="1" customHeight="1">
      <c r="A3" s="45"/>
      <c r="B3" s="45"/>
      <c r="C3" s="45"/>
      <c r="D3" s="48"/>
      <c r="E3" s="45"/>
      <c r="F3" s="45"/>
      <c r="G3" s="49"/>
      <c r="H3" s="280" t="s">
        <v>406</v>
      </c>
      <c r="I3" s="280"/>
      <c r="J3" s="280"/>
      <c r="K3" s="45"/>
    </row>
    <row r="4" spans="1:11" ht="14.25" customHeight="1">
      <c r="A4" s="45"/>
      <c r="B4" s="50"/>
      <c r="C4" s="50"/>
      <c r="D4" s="50"/>
      <c r="E4" s="287" t="s">
        <v>350</v>
      </c>
      <c r="F4" s="287"/>
      <c r="G4" s="287"/>
      <c r="H4" s="287"/>
      <c r="I4" s="287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170</v>
      </c>
      <c r="F7" s="45"/>
      <c r="H7" s="45"/>
      <c r="I7" s="288" t="s">
        <v>221</v>
      </c>
      <c r="J7" s="288"/>
      <c r="K7" s="45"/>
    </row>
    <row r="8" spans="1:11" ht="30" customHeight="1">
      <c r="A8" s="45"/>
      <c r="B8" s="45"/>
      <c r="C8" s="45"/>
      <c r="D8" s="281" t="s">
        <v>143</v>
      </c>
      <c r="E8" s="283" t="s">
        <v>222</v>
      </c>
      <c r="F8" s="284"/>
      <c r="G8" s="281" t="s">
        <v>136</v>
      </c>
      <c r="H8" s="281" t="s">
        <v>144</v>
      </c>
      <c r="I8" s="289" t="s">
        <v>145</v>
      </c>
      <c r="J8" s="290"/>
      <c r="K8" s="45"/>
    </row>
    <row r="9" spans="1:11" ht="42" customHeight="1">
      <c r="A9" s="45"/>
      <c r="B9" s="45"/>
      <c r="C9" s="45"/>
      <c r="D9" s="282"/>
      <c r="E9" s="285"/>
      <c r="F9" s="286"/>
      <c r="G9" s="282"/>
      <c r="H9" s="282"/>
      <c r="I9" s="53" t="s">
        <v>136</v>
      </c>
      <c r="J9" s="53" t="s">
        <v>163</v>
      </c>
      <c r="K9" s="45"/>
    </row>
    <row r="10" spans="1:11" ht="13.9" customHeight="1">
      <c r="A10" s="45"/>
      <c r="B10" s="45"/>
      <c r="C10" s="45"/>
      <c r="D10" s="53" t="s">
        <v>161</v>
      </c>
      <c r="E10" s="312" t="s">
        <v>223</v>
      </c>
      <c r="F10" s="312"/>
      <c r="G10" s="53" t="s">
        <v>224</v>
      </c>
      <c r="H10" s="53" t="s">
        <v>162</v>
      </c>
      <c r="I10" s="53" t="s">
        <v>225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226</v>
      </c>
      <c r="E11" s="291" t="s">
        <v>227</v>
      </c>
      <c r="F11" s="291"/>
      <c r="G11" s="55">
        <f t="shared" ref="G11:G20" si="0">H11+I11</f>
        <v>59963294</v>
      </c>
      <c r="H11" s="55">
        <f>H12+H21+H27+H18</f>
        <v>59937184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228</v>
      </c>
      <c r="E12" s="291" t="s">
        <v>229</v>
      </c>
      <c r="F12" s="291"/>
      <c r="G12" s="55">
        <f t="shared" si="0"/>
        <v>34657508</v>
      </c>
      <c r="H12" s="55">
        <f>H13</f>
        <v>34657508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230</v>
      </c>
      <c r="E13" s="291" t="s">
        <v>138</v>
      </c>
      <c r="F13" s="291"/>
      <c r="G13" s="55">
        <f t="shared" si="0"/>
        <v>34657508</v>
      </c>
      <c r="H13" s="55">
        <f>H14+H15+H16+H17</f>
        <v>34657508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231</v>
      </c>
      <c r="E14" s="292" t="s">
        <v>139</v>
      </c>
      <c r="F14" s="292"/>
      <c r="G14" s="57">
        <f t="shared" si="0"/>
        <v>26066622</v>
      </c>
      <c r="H14" s="57">
        <v>26066622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300" t="s">
        <v>232</v>
      </c>
      <c r="F15" s="301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233</v>
      </c>
      <c r="E16" s="292" t="s">
        <v>140</v>
      </c>
      <c r="F16" s="292"/>
      <c r="G16" s="57">
        <f t="shared" si="0"/>
        <v>6900715</v>
      </c>
      <c r="H16" s="57">
        <v>6900715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234</v>
      </c>
      <c r="E17" s="292" t="s">
        <v>141</v>
      </c>
      <c r="F17" s="292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98" t="s">
        <v>235</v>
      </c>
      <c r="F18" s="299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300" t="s">
        <v>236</v>
      </c>
      <c r="F19" s="301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300" t="s">
        <v>342</v>
      </c>
      <c r="F20" s="301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91" t="s">
        <v>237</v>
      </c>
      <c r="F21" s="291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238</v>
      </c>
      <c r="E22" s="291" t="s">
        <v>239</v>
      </c>
      <c r="F22" s="291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240</v>
      </c>
      <c r="E23" s="292" t="s">
        <v>241</v>
      </c>
      <c r="F23" s="292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242</v>
      </c>
      <c r="E24" s="291" t="s">
        <v>243</v>
      </c>
      <c r="F24" s="291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244</v>
      </c>
      <c r="E25" s="292" t="s">
        <v>241</v>
      </c>
      <c r="F25" s="292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245</v>
      </c>
      <c r="E26" s="291" t="s">
        <v>246</v>
      </c>
      <c r="F26" s="291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247</v>
      </c>
      <c r="E27" s="291" t="s">
        <v>343</v>
      </c>
      <c r="F27" s="291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248</v>
      </c>
      <c r="E28" s="291" t="s">
        <v>249</v>
      </c>
      <c r="F28" s="291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250</v>
      </c>
      <c r="E29" s="292" t="s">
        <v>251</v>
      </c>
      <c r="F29" s="292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252</v>
      </c>
      <c r="E30" s="292" t="s">
        <v>253</v>
      </c>
      <c r="F30" s="292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254</v>
      </c>
      <c r="E31" s="292" t="s">
        <v>255</v>
      </c>
      <c r="F31" s="292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256</v>
      </c>
      <c r="E32" s="292" t="s">
        <v>257</v>
      </c>
      <c r="F32" s="292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258</v>
      </c>
      <c r="E33" s="292" t="s">
        <v>259</v>
      </c>
      <c r="F33" s="292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260</v>
      </c>
      <c r="E34" s="292" t="s">
        <v>261</v>
      </c>
      <c r="F34" s="292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262</v>
      </c>
      <c r="E35" s="292" t="s">
        <v>263</v>
      </c>
      <c r="F35" s="292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264</v>
      </c>
      <c r="E36" s="292" t="s">
        <v>265</v>
      </c>
      <c r="F36" s="292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266</v>
      </c>
      <c r="E37" s="291" t="s">
        <v>267</v>
      </c>
      <c r="F37" s="291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92" t="s">
        <v>268</v>
      </c>
      <c r="F38" s="292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269</v>
      </c>
      <c r="E39" s="292" t="s">
        <v>270</v>
      </c>
      <c r="F39" s="292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271</v>
      </c>
      <c r="E40" s="292" t="s">
        <v>272</v>
      </c>
      <c r="F40" s="292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273</v>
      </c>
      <c r="E41" s="291" t="s">
        <v>274</v>
      </c>
      <c r="F41" s="291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275</v>
      </c>
      <c r="E42" s="291" t="s">
        <v>276</v>
      </c>
      <c r="F42" s="291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277</v>
      </c>
      <c r="E43" s="292" t="s">
        <v>278</v>
      </c>
      <c r="F43" s="292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161</v>
      </c>
      <c r="E44" s="293" t="s">
        <v>223</v>
      </c>
      <c r="F44" s="293"/>
      <c r="G44" s="53" t="s">
        <v>224</v>
      </c>
      <c r="H44" s="53" t="s">
        <v>162</v>
      </c>
      <c r="I44" s="53" t="s">
        <v>225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279</v>
      </c>
      <c r="E45" s="292" t="s">
        <v>0</v>
      </c>
      <c r="F45" s="292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91" t="s">
        <v>2</v>
      </c>
      <c r="F46" s="291"/>
      <c r="G46" s="55">
        <f t="shared" si="2"/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91" t="s">
        <v>4</v>
      </c>
      <c r="F47" s="291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91" t="s">
        <v>6</v>
      </c>
      <c r="F48" s="291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92" t="s">
        <v>8</v>
      </c>
      <c r="F49" s="292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91" t="s">
        <v>10</v>
      </c>
      <c r="F50" s="291"/>
      <c r="G50" s="55">
        <f t="shared" ref="G50:G69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91" t="s">
        <v>142</v>
      </c>
      <c r="F51" s="291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92" t="s">
        <v>13</v>
      </c>
      <c r="F52" s="292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92" t="s">
        <v>159</v>
      </c>
      <c r="F53" s="292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91" t="s">
        <v>92</v>
      </c>
      <c r="F54" s="291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93</v>
      </c>
      <c r="E55" s="292" t="s">
        <v>94</v>
      </c>
      <c r="F55" s="292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98" t="s">
        <v>95</v>
      </c>
      <c r="F56" s="299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300" t="s">
        <v>96</v>
      </c>
      <c r="F57" s="301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300" t="s">
        <v>97</v>
      </c>
      <c r="F58" s="301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300" t="s">
        <v>98</v>
      </c>
      <c r="F59" s="301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99</v>
      </c>
      <c r="E60" s="291" t="s">
        <v>100</v>
      </c>
      <c r="F60" s="291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91" t="s">
        <v>101</v>
      </c>
      <c r="F61" s="291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300" t="s">
        <v>102</v>
      </c>
      <c r="F62" s="301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300" t="s">
        <v>187</v>
      </c>
      <c r="F63" s="301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98" t="s">
        <v>295</v>
      </c>
      <c r="F64" s="310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300" t="s">
        <v>296</v>
      </c>
      <c r="F65" s="311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98" t="s">
        <v>103</v>
      </c>
      <c r="F66" s="299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98" t="s">
        <v>104</v>
      </c>
      <c r="F67" s="299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98" t="s">
        <v>105</v>
      </c>
      <c r="F68" s="299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6">
        <v>33010100</v>
      </c>
      <c r="E69" s="300" t="s">
        <v>305</v>
      </c>
      <c r="F69" s="301"/>
      <c r="G69" s="57">
        <f t="shared" si="3"/>
        <v>100000</v>
      </c>
      <c r="H69" s="57"/>
      <c r="I69" s="57">
        <v>100000</v>
      </c>
      <c r="J69" s="57">
        <v>100000</v>
      </c>
      <c r="K69" s="45"/>
    </row>
    <row r="70" spans="1:11" ht="14.25" customHeight="1">
      <c r="A70" s="45"/>
      <c r="B70" s="45"/>
      <c r="C70" s="45"/>
      <c r="D70" s="56"/>
      <c r="E70" s="298" t="s">
        <v>106</v>
      </c>
      <c r="F70" s="299"/>
      <c r="G70" s="55">
        <f>G11+G46+G66</f>
        <v>61850064</v>
      </c>
      <c r="H70" s="55">
        <f>H11+H46+H66</f>
        <v>60981624</v>
      </c>
      <c r="I70" s="55">
        <f>I11+I46+I66</f>
        <v>868440</v>
      </c>
      <c r="J70" s="55">
        <f>J11+J46+J66</f>
        <v>100000</v>
      </c>
      <c r="K70" s="45"/>
    </row>
    <row r="71" spans="1:11" ht="13.15" customHeight="1">
      <c r="A71" s="45"/>
      <c r="B71" s="45"/>
      <c r="C71" s="45"/>
      <c r="D71" s="54" t="s">
        <v>107</v>
      </c>
      <c r="E71" s="291" t="s">
        <v>108</v>
      </c>
      <c r="F71" s="291"/>
      <c r="G71" s="55">
        <f>G72</f>
        <v>51017178</v>
      </c>
      <c r="H71" s="55">
        <f>H72</f>
        <v>51001917</v>
      </c>
      <c r="I71" s="55">
        <f>I72</f>
        <v>15261</v>
      </c>
      <c r="J71" s="55">
        <f>J72</f>
        <v>0</v>
      </c>
      <c r="K71" s="45"/>
    </row>
    <row r="72" spans="1:11" ht="13.15" customHeight="1">
      <c r="A72" s="45"/>
      <c r="B72" s="45"/>
      <c r="C72" s="45"/>
      <c r="D72" s="54" t="s">
        <v>109</v>
      </c>
      <c r="E72" s="291" t="s">
        <v>110</v>
      </c>
      <c r="F72" s="291"/>
      <c r="G72" s="55">
        <f>H72+I72</f>
        <v>51017178</v>
      </c>
      <c r="H72" s="55">
        <f>H73+H75+H79+H77</f>
        <v>51001917</v>
      </c>
      <c r="I72" s="55">
        <f>I84</f>
        <v>15261</v>
      </c>
      <c r="J72" s="55">
        <v>0</v>
      </c>
      <c r="K72" s="45"/>
    </row>
    <row r="73" spans="1:11" ht="13.15" customHeight="1">
      <c r="A73" s="45"/>
      <c r="B73" s="45"/>
      <c r="C73" s="45"/>
      <c r="D73" s="54">
        <v>41020000</v>
      </c>
      <c r="E73" s="298" t="s">
        <v>111</v>
      </c>
      <c r="F73" s="299"/>
      <c r="G73" s="55">
        <f t="shared" ref="G73:G82" si="5">H73</f>
        <v>7475600</v>
      </c>
      <c r="H73" s="55">
        <f>H74</f>
        <v>7475600</v>
      </c>
      <c r="I73" s="55"/>
      <c r="J73" s="55"/>
      <c r="K73" s="45"/>
    </row>
    <row r="74" spans="1:11" ht="13.15" customHeight="1">
      <c r="A74" s="45"/>
      <c r="B74" s="45"/>
      <c r="C74" s="45"/>
      <c r="D74" s="56">
        <v>41020100</v>
      </c>
      <c r="E74" s="300" t="s">
        <v>112</v>
      </c>
      <c r="F74" s="301"/>
      <c r="G74" s="57">
        <f t="shared" si="5"/>
        <v>7475600</v>
      </c>
      <c r="H74" s="57">
        <v>7475600</v>
      </c>
      <c r="I74" s="55"/>
      <c r="J74" s="55"/>
      <c r="K74" s="45"/>
    </row>
    <row r="75" spans="1:11" ht="13.15" customHeight="1">
      <c r="A75" s="45"/>
      <c r="B75" s="45"/>
      <c r="C75" s="45"/>
      <c r="D75" s="54" t="s">
        <v>113</v>
      </c>
      <c r="E75" s="291" t="s">
        <v>114</v>
      </c>
      <c r="F75" s="291"/>
      <c r="G75" s="55">
        <f>G76</f>
        <v>38494900</v>
      </c>
      <c r="H75" s="55">
        <f>H76</f>
        <v>38494900</v>
      </c>
      <c r="I75" s="55">
        <f>I76</f>
        <v>0</v>
      </c>
      <c r="J75" s="55">
        <f>J76</f>
        <v>0</v>
      </c>
      <c r="K75" s="45"/>
    </row>
    <row r="76" spans="1:11" ht="12" customHeight="1">
      <c r="A76" s="45"/>
      <c r="B76" s="45"/>
      <c r="C76" s="45"/>
      <c r="D76" s="56" t="s">
        <v>115</v>
      </c>
      <c r="E76" s="292" t="s">
        <v>116</v>
      </c>
      <c r="F76" s="292"/>
      <c r="G76" s="57">
        <f t="shared" si="5"/>
        <v>38494900</v>
      </c>
      <c r="H76" s="57">
        <v>38494900</v>
      </c>
      <c r="I76" s="57"/>
      <c r="J76" s="57"/>
      <c r="K76" s="45"/>
    </row>
    <row r="77" spans="1:11" ht="12.75" customHeight="1">
      <c r="A77" s="45"/>
      <c r="B77" s="45"/>
      <c r="C77" s="45"/>
      <c r="D77" s="54">
        <v>41040000</v>
      </c>
      <c r="E77" s="291" t="s">
        <v>304</v>
      </c>
      <c r="F77" s="291"/>
      <c r="G77" s="55">
        <f>G78</f>
        <v>1911700</v>
      </c>
      <c r="H77" s="55">
        <f>H78</f>
        <v>1911700</v>
      </c>
      <c r="I77" s="55">
        <f>I78</f>
        <v>0</v>
      </c>
      <c r="J77" s="55">
        <f>J78</f>
        <v>0</v>
      </c>
      <c r="K77" s="45"/>
    </row>
    <row r="78" spans="1:11" ht="37.5" customHeight="1">
      <c r="A78" s="45"/>
      <c r="B78" s="45"/>
      <c r="C78" s="45"/>
      <c r="D78" s="56">
        <v>41040200</v>
      </c>
      <c r="E78" s="300" t="s">
        <v>117</v>
      </c>
      <c r="F78" s="301"/>
      <c r="G78" s="57">
        <f t="shared" si="5"/>
        <v>1911700</v>
      </c>
      <c r="H78" s="57">
        <v>1911700</v>
      </c>
      <c r="I78" s="57"/>
      <c r="J78" s="57"/>
      <c r="K78" s="45"/>
    </row>
    <row r="79" spans="1:11" ht="13.15" customHeight="1">
      <c r="A79" s="45"/>
      <c r="B79" s="45"/>
      <c r="C79" s="45"/>
      <c r="D79" s="54" t="s">
        <v>118</v>
      </c>
      <c r="E79" s="291" t="s">
        <v>119</v>
      </c>
      <c r="F79" s="291"/>
      <c r="G79" s="55">
        <f>G80+G81+G82+G83</f>
        <v>3119717</v>
      </c>
      <c r="H79" s="55">
        <f>H80+H81+H82+H83</f>
        <v>3119717</v>
      </c>
      <c r="I79" s="55">
        <f>I80+I81+I82+I83</f>
        <v>0</v>
      </c>
      <c r="J79" s="55">
        <f>J80+J81+J82+J83</f>
        <v>0</v>
      </c>
      <c r="K79" s="45"/>
    </row>
    <row r="80" spans="1:11" ht="22.5" customHeight="1">
      <c r="A80" s="45"/>
      <c r="B80" s="45"/>
      <c r="C80" s="45"/>
      <c r="D80" s="58">
        <v>41051000</v>
      </c>
      <c r="E80" s="300" t="s">
        <v>293</v>
      </c>
      <c r="F80" s="301"/>
      <c r="G80" s="57">
        <f>H80+I80</f>
        <v>938025</v>
      </c>
      <c r="H80" s="57">
        <v>938025</v>
      </c>
      <c r="I80" s="55"/>
      <c r="J80" s="55"/>
      <c r="K80" s="45"/>
    </row>
    <row r="81" spans="1:13" ht="33" customHeight="1">
      <c r="A81" s="45"/>
      <c r="B81" s="45"/>
      <c r="C81" s="45"/>
      <c r="D81" s="58">
        <v>41051200</v>
      </c>
      <c r="E81" s="297" t="s">
        <v>120</v>
      </c>
      <c r="F81" s="297"/>
      <c r="G81" s="57">
        <f t="shared" si="5"/>
        <v>43060</v>
      </c>
      <c r="H81" s="57">
        <v>43060</v>
      </c>
      <c r="I81" s="57"/>
      <c r="J81" s="57"/>
      <c r="K81" s="45"/>
    </row>
    <row r="82" spans="1:13" ht="14.25" customHeight="1">
      <c r="A82" s="45"/>
      <c r="B82" s="45"/>
      <c r="C82" s="45"/>
      <c r="D82" s="59">
        <v>41053900</v>
      </c>
      <c r="E82" s="302" t="s">
        <v>155</v>
      </c>
      <c r="F82" s="303"/>
      <c r="G82" s="57">
        <f t="shared" si="5"/>
        <v>1815418</v>
      </c>
      <c r="H82" s="57">
        <v>1815418</v>
      </c>
      <c r="I82" s="57"/>
      <c r="J82" s="57"/>
      <c r="K82" s="45"/>
    </row>
    <row r="83" spans="1:13" ht="34.5" customHeight="1">
      <c r="A83" s="45"/>
      <c r="B83" s="45"/>
      <c r="C83" s="45"/>
      <c r="D83" s="261">
        <v>41055000</v>
      </c>
      <c r="E83" s="295" t="s">
        <v>297</v>
      </c>
      <c r="F83" s="296"/>
      <c r="G83" s="262">
        <f>H83+I83</f>
        <v>323214</v>
      </c>
      <c r="H83" s="57">
        <v>323214</v>
      </c>
      <c r="I83" s="57"/>
      <c r="J83" s="57"/>
      <c r="K83" s="45"/>
    </row>
    <row r="84" spans="1:13" ht="34.5" customHeight="1">
      <c r="A84" s="45"/>
      <c r="B84" s="45"/>
      <c r="C84" s="45"/>
      <c r="D84" s="59">
        <v>50110000</v>
      </c>
      <c r="E84" s="308" t="s">
        <v>415</v>
      </c>
      <c r="F84" s="309"/>
      <c r="G84" s="262">
        <f>H84+I84</f>
        <v>15261</v>
      </c>
      <c r="H84" s="260"/>
      <c r="I84" s="57">
        <v>15261</v>
      </c>
      <c r="J84" s="57"/>
      <c r="K84" s="45"/>
    </row>
    <row r="85" spans="1:13" ht="13.9" customHeight="1">
      <c r="A85" s="45"/>
      <c r="B85" s="45"/>
      <c r="C85" s="45"/>
      <c r="D85" s="263"/>
      <c r="E85" s="306" t="s">
        <v>121</v>
      </c>
      <c r="F85" s="307"/>
      <c r="G85" s="264">
        <f>G71+G46+G11+G66</f>
        <v>112867242</v>
      </c>
      <c r="H85" s="55">
        <f>H71+H46+H11+H66</f>
        <v>111983541</v>
      </c>
      <c r="I85" s="55">
        <f>I46+I11+I71+I66+I84</f>
        <v>898962</v>
      </c>
      <c r="J85" s="55">
        <f>J46+J11+J71+J66</f>
        <v>100000</v>
      </c>
      <c r="K85" s="45"/>
      <c r="M85" s="60" t="e">
        <f>H83+H81+H77+H76+H74+H59+H58+H57+H55+H53+H52+H49+H40+H39+H38+H36+H35+H34+H33+H32+H31+H30+H29+H25+H23+H17+H16+H15+H14+#REF!+H26+H78+H19+#REF!+H20+H82</f>
        <v>#REF!</v>
      </c>
    </row>
    <row r="86" spans="1:13" ht="10.9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M86" s="60" t="e">
        <f>H14+H15+H16+H17+H23+H25+H29+H30+H31+H32+H33+H34+H35+H36+H38+H39+H40+H49+H52+H53+H55+H57+H58+H59+H74+H76+H77+H81+H83+#REF!+H26+H78+H19+#REF!+H20+H82</f>
        <v>#REF!</v>
      </c>
    </row>
    <row r="87" spans="1:13" ht="18" customHeight="1">
      <c r="A87" s="45"/>
      <c r="B87" s="45"/>
      <c r="C87" s="45"/>
      <c r="D87" s="305" t="s">
        <v>122</v>
      </c>
      <c r="E87" s="305"/>
      <c r="F87" s="305"/>
      <c r="G87" s="61"/>
      <c r="H87" s="45"/>
      <c r="I87" s="294" t="s">
        <v>68</v>
      </c>
      <c r="J87" s="294"/>
      <c r="K87" s="45"/>
    </row>
    <row r="88" spans="1:13" ht="10.9" customHeight="1">
      <c r="A88" s="45"/>
      <c r="B88" s="45"/>
      <c r="C88" s="45"/>
      <c r="D88" s="305"/>
      <c r="E88" s="305"/>
      <c r="F88" s="305"/>
      <c r="G88" s="62"/>
      <c r="H88" s="63" t="s">
        <v>123</v>
      </c>
      <c r="I88" s="304" t="s">
        <v>124</v>
      </c>
      <c r="J88" s="304"/>
      <c r="K88" s="45"/>
    </row>
    <row r="89" spans="1:13" ht="409.6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88">
    <mergeCell ref="E21:F21"/>
    <mergeCell ref="E13:F13"/>
    <mergeCell ref="E26:F26"/>
    <mergeCell ref="E32:F32"/>
    <mergeCell ref="E31:F31"/>
    <mergeCell ref="E18:F18"/>
    <mergeCell ref="E14:F14"/>
    <mergeCell ref="E23:F23"/>
    <mergeCell ref="E25:F25"/>
    <mergeCell ref="E27:F27"/>
    <mergeCell ref="D8:D9"/>
    <mergeCell ref="E19:F19"/>
    <mergeCell ref="E17:F17"/>
    <mergeCell ref="E15:F15"/>
    <mergeCell ref="E10:F10"/>
    <mergeCell ref="E11:F11"/>
    <mergeCell ref="E16:F16"/>
    <mergeCell ref="E12:F12"/>
    <mergeCell ref="E63:F63"/>
    <mergeCell ref="E40:F40"/>
    <mergeCell ref="E60:F60"/>
    <mergeCell ref="E29:F29"/>
    <mergeCell ref="E43:F43"/>
    <mergeCell ref="E46:F46"/>
    <mergeCell ref="E50:F50"/>
    <mergeCell ref="E35:F35"/>
    <mergeCell ref="E53:F53"/>
    <mergeCell ref="E62:F62"/>
    <mergeCell ref="E64:F64"/>
    <mergeCell ref="E72:F72"/>
    <mergeCell ref="E65:F65"/>
    <mergeCell ref="E68:F68"/>
    <mergeCell ref="E69:F69"/>
    <mergeCell ref="E39:F39"/>
    <mergeCell ref="E57:F57"/>
    <mergeCell ref="E55:F55"/>
    <mergeCell ref="E54:F54"/>
    <mergeCell ref="E51:F51"/>
    <mergeCell ref="I88:J88"/>
    <mergeCell ref="D87:F88"/>
    <mergeCell ref="E75:F75"/>
    <mergeCell ref="E76:F76"/>
    <mergeCell ref="E77:F77"/>
    <mergeCell ref="E85:F85"/>
    <mergeCell ref="E80:F80"/>
    <mergeCell ref="E79:F79"/>
    <mergeCell ref="E84:F84"/>
    <mergeCell ref="E78:F78"/>
    <mergeCell ref="E20:F20"/>
    <mergeCell ref="E33:F33"/>
    <mergeCell ref="E24:F24"/>
    <mergeCell ref="E82:F82"/>
    <mergeCell ref="E58:F58"/>
    <mergeCell ref="E56:F56"/>
    <mergeCell ref="E59:F59"/>
    <mergeCell ref="E66:F66"/>
    <mergeCell ref="E70:F70"/>
    <mergeCell ref="E67:F67"/>
    <mergeCell ref="I87:J87"/>
    <mergeCell ref="E83:F83"/>
    <mergeCell ref="E81:F81"/>
    <mergeCell ref="E71:F71"/>
    <mergeCell ref="E73:F73"/>
    <mergeCell ref="E74:F74"/>
    <mergeCell ref="E22:F22"/>
    <mergeCell ref="E36:F36"/>
    <mergeCell ref="E52:F52"/>
    <mergeCell ref="E34:F34"/>
    <mergeCell ref="E45:F45"/>
    <mergeCell ref="E44:F44"/>
    <mergeCell ref="E47:F47"/>
    <mergeCell ref="E49:F49"/>
    <mergeCell ref="E48:F48"/>
    <mergeCell ref="E30:F30"/>
    <mergeCell ref="E28:F28"/>
    <mergeCell ref="E42:F42"/>
    <mergeCell ref="E41:F41"/>
    <mergeCell ref="E37:F37"/>
    <mergeCell ref="E38:F38"/>
    <mergeCell ref="E61:F61"/>
    <mergeCell ref="H2:J2"/>
    <mergeCell ref="H3:J3"/>
    <mergeCell ref="G8:G9"/>
    <mergeCell ref="E8:F9"/>
    <mergeCell ref="E4:I4"/>
    <mergeCell ref="I7:J7"/>
    <mergeCell ref="H8:H9"/>
    <mergeCell ref="I8:J8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zoomScale="115" zoomScaleNormal="75" workbookViewId="0">
      <selection activeCell="C12" sqref="C12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4.25" customHeight="1">
      <c r="C2" s="315" t="s">
        <v>190</v>
      </c>
      <c r="D2" s="315"/>
      <c r="E2" s="315"/>
      <c r="F2" s="315"/>
    </row>
    <row r="3" spans="1:13" ht="41.25" hidden="1" customHeight="1">
      <c r="B3" s="9"/>
      <c r="C3" s="317" t="s">
        <v>406</v>
      </c>
      <c r="D3" s="318"/>
      <c r="E3" s="318"/>
      <c r="F3" s="318"/>
      <c r="M3" s="7"/>
    </row>
    <row r="4" spans="1:13" ht="29.25" customHeight="1">
      <c r="A4" s="322" t="s">
        <v>374</v>
      </c>
      <c r="B4" s="322"/>
      <c r="C4" s="322"/>
      <c r="D4" s="322"/>
      <c r="E4" s="322"/>
      <c r="F4" s="322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19" t="s">
        <v>423</v>
      </c>
      <c r="B6" s="320"/>
      <c r="C6" s="10"/>
      <c r="D6" s="10"/>
      <c r="E6" s="10"/>
      <c r="F6" s="10"/>
    </row>
    <row r="7" spans="1:13" ht="12" customHeight="1">
      <c r="A7" s="321" t="s">
        <v>170</v>
      </c>
      <c r="B7" s="320"/>
      <c r="C7" s="10"/>
      <c r="D7" s="10"/>
      <c r="E7" s="10"/>
      <c r="F7" s="10"/>
    </row>
    <row r="8" spans="1:13" ht="12" customHeight="1">
      <c r="A8" s="316"/>
      <c r="B8" s="316"/>
      <c r="C8" s="316"/>
      <c r="D8" s="316"/>
      <c r="E8" s="316"/>
      <c r="F8" s="11" t="s">
        <v>128</v>
      </c>
    </row>
    <row r="9" spans="1:13" s="14" customFormat="1" ht="24.75" customHeight="1">
      <c r="A9" s="314" t="s">
        <v>143</v>
      </c>
      <c r="B9" s="314" t="s">
        <v>191</v>
      </c>
      <c r="C9" s="314" t="s">
        <v>136</v>
      </c>
      <c r="D9" s="314" t="s">
        <v>144</v>
      </c>
      <c r="E9" s="314" t="s">
        <v>145</v>
      </c>
      <c r="F9" s="314"/>
      <c r="G9" s="13"/>
      <c r="H9" s="13"/>
      <c r="I9" s="13"/>
      <c r="J9" s="13"/>
      <c r="K9" s="13"/>
      <c r="L9" s="13"/>
    </row>
    <row r="10" spans="1:13" s="14" customFormat="1" ht="42" customHeight="1">
      <c r="A10" s="314"/>
      <c r="B10" s="314"/>
      <c r="C10" s="314"/>
      <c r="D10" s="314"/>
      <c r="E10" s="12" t="s">
        <v>160</v>
      </c>
      <c r="F10" s="15" t="s">
        <v>163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171</v>
      </c>
      <c r="C12" s="31">
        <f t="shared" ref="C12:C37" si="0">D12+E12</f>
        <v>5267574</v>
      </c>
      <c r="D12" s="18">
        <f>D15</f>
        <v>3024131</v>
      </c>
      <c r="E12" s="18">
        <f>E15</f>
        <v>2243443</v>
      </c>
      <c r="F12" s="18">
        <f>F15</f>
        <v>2243443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210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78"/>
      <c r="J13" s="19"/>
      <c r="K13" s="278"/>
      <c r="L13" s="19"/>
    </row>
    <row r="14" spans="1:13" s="20" customFormat="1" ht="15">
      <c r="A14" s="33">
        <v>205200</v>
      </c>
      <c r="B14" s="34" t="s">
        <v>211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192</v>
      </c>
      <c r="C15" s="35">
        <f t="shared" si="0"/>
        <v>5267574</v>
      </c>
      <c r="D15" s="36">
        <f>D16-D17+D18</f>
        <v>3024131</v>
      </c>
      <c r="E15" s="36">
        <f>E18</f>
        <v>2243443</v>
      </c>
      <c r="F15" s="36">
        <f>F18</f>
        <v>2243443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210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/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211</v>
      </c>
      <c r="C17" s="35">
        <f t="shared" si="0"/>
        <v>2118083.3200000003</v>
      </c>
      <c r="D17" s="36">
        <v>1539724.1</v>
      </c>
      <c r="E17" s="36">
        <v>578359.22</v>
      </c>
      <c r="F17" s="36">
        <v>275830.90000000002</v>
      </c>
      <c r="G17" s="22"/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174</v>
      </c>
      <c r="C18" s="37">
        <f t="shared" si="0"/>
        <v>0</v>
      </c>
      <c r="D18" s="21">
        <f>SUM(D19:D24)</f>
        <v>-2243443</v>
      </c>
      <c r="E18" s="21">
        <f>SUM(E19:E24)</f>
        <v>2243443</v>
      </c>
      <c r="F18" s="21">
        <f>SUM(F19:F24)</f>
        <v>2243443</v>
      </c>
      <c r="G18" s="44"/>
      <c r="H18" s="22"/>
      <c r="I18" s="44"/>
      <c r="J18" s="22"/>
      <c r="K18" s="22"/>
      <c r="L18" s="22"/>
    </row>
    <row r="19" spans="1:12" s="23" customFormat="1" ht="25.5">
      <c r="A19" s="24"/>
      <c r="B19" s="238" t="s">
        <v>384</v>
      </c>
      <c r="C19" s="38">
        <f t="shared" si="0"/>
        <v>0</v>
      </c>
      <c r="D19" s="39">
        <v>-1318443</v>
      </c>
      <c r="E19" s="39">
        <v>1318443</v>
      </c>
      <c r="F19" s="40">
        <v>1318443</v>
      </c>
      <c r="G19" s="22"/>
      <c r="H19" s="22"/>
      <c r="I19" s="22"/>
      <c r="J19" s="22"/>
      <c r="K19" s="22"/>
      <c r="L19" s="22"/>
    </row>
    <row r="20" spans="1:12" s="23" customFormat="1" ht="63.75" hidden="1">
      <c r="A20" s="24"/>
      <c r="B20" s="238" t="s">
        <v>216</v>
      </c>
      <c r="C20" s="38">
        <f t="shared" si="0"/>
        <v>0</v>
      </c>
      <c r="D20" s="39"/>
      <c r="E20" s="39"/>
      <c r="F20" s="40"/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238" t="s">
        <v>215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238" t="s">
        <v>385</v>
      </c>
      <c r="C22" s="38">
        <f t="shared" si="0"/>
        <v>0</v>
      </c>
      <c r="D22" s="39">
        <v>-925000</v>
      </c>
      <c r="E22" s="39">
        <v>925000</v>
      </c>
      <c r="F22" s="40">
        <v>925000</v>
      </c>
      <c r="G22" s="22"/>
      <c r="H22" s="22"/>
      <c r="I22" s="22"/>
      <c r="J22" s="22"/>
      <c r="K22" s="22"/>
      <c r="L22" s="22"/>
    </row>
    <row r="23" spans="1:12" s="23" customFormat="1" ht="38.25" hidden="1">
      <c r="A23" s="24"/>
      <c r="B23" s="64" t="s">
        <v>213</v>
      </c>
      <c r="C23" s="38">
        <f t="shared" si="0"/>
        <v>0</v>
      </c>
      <c r="D23" s="39"/>
      <c r="E23" s="39"/>
      <c r="F23" s="40"/>
      <c r="G23" s="22"/>
      <c r="H23" s="22"/>
      <c r="I23" s="22"/>
      <c r="J23" s="22"/>
      <c r="K23" s="22"/>
      <c r="L23" s="22"/>
    </row>
    <row r="24" spans="1:12" s="23" customFormat="1" ht="51" hidden="1">
      <c r="A24" s="24"/>
      <c r="B24" s="64" t="s">
        <v>220</v>
      </c>
      <c r="C24" s="38">
        <f t="shared" si="0"/>
        <v>0</v>
      </c>
      <c r="D24" s="39"/>
      <c r="E24" s="39"/>
      <c r="F24" s="40"/>
      <c r="G24" s="22"/>
      <c r="H24" s="22"/>
      <c r="I24" s="22"/>
      <c r="J24" s="22"/>
      <c r="K24" s="22"/>
      <c r="L24" s="22"/>
    </row>
    <row r="25" spans="1:12" s="23" customFormat="1" ht="14.25">
      <c r="A25" s="16" t="s">
        <v>194</v>
      </c>
      <c r="B25" s="17" t="s">
        <v>172</v>
      </c>
      <c r="C25" s="31">
        <f t="shared" si="0"/>
        <v>5267574</v>
      </c>
      <c r="D25" s="18">
        <f>D12</f>
        <v>3024131</v>
      </c>
      <c r="E25" s="18">
        <f>E12</f>
        <v>2243443</v>
      </c>
      <c r="F25" s="18">
        <f>F12</f>
        <v>2243443</v>
      </c>
      <c r="G25" s="22"/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173</v>
      </c>
      <c r="C26" s="31">
        <f t="shared" si="0"/>
        <v>5332574</v>
      </c>
      <c r="D26" s="18">
        <f>D27</f>
        <v>3024131</v>
      </c>
      <c r="E26" s="18">
        <f>E27</f>
        <v>2308443</v>
      </c>
      <c r="F26" s="18">
        <f>F27</f>
        <v>2243443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193</v>
      </c>
      <c r="C27" s="35">
        <f t="shared" si="0"/>
        <v>5332574</v>
      </c>
      <c r="D27" s="41">
        <f>D28-D29+D30</f>
        <v>3024131</v>
      </c>
      <c r="E27" s="41">
        <f>E28-E29+E30</f>
        <v>2308443</v>
      </c>
      <c r="F27" s="41">
        <f>F28-F29+F30</f>
        <v>2243443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210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211</v>
      </c>
      <c r="C29" s="35">
        <f t="shared" si="0"/>
        <v>2528950.7800000003</v>
      </c>
      <c r="D29" s="41">
        <f t="shared" si="1"/>
        <v>1539724.1</v>
      </c>
      <c r="E29" s="41">
        <f t="shared" si="1"/>
        <v>989226.67999999993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174</v>
      </c>
      <c r="C30" s="37">
        <f t="shared" si="0"/>
        <v>0</v>
      </c>
      <c r="D30" s="21">
        <f>SUM(D31:D36)</f>
        <v>-2243443</v>
      </c>
      <c r="E30" s="21">
        <f>SUM(E31:E36)</f>
        <v>2243443</v>
      </c>
      <c r="F30" s="21">
        <f>SUM(F31:F36)</f>
        <v>2243443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384</v>
      </c>
      <c r="C31" s="38">
        <f t="shared" si="0"/>
        <v>0</v>
      </c>
      <c r="D31" s="39">
        <f t="shared" ref="D31:F36" si="2">D19</f>
        <v>-1318443</v>
      </c>
      <c r="E31" s="39">
        <f t="shared" si="2"/>
        <v>1318443</v>
      </c>
      <c r="F31" s="39">
        <f t="shared" si="2"/>
        <v>1318443</v>
      </c>
      <c r="G31" s="22"/>
      <c r="H31" s="22"/>
      <c r="I31" s="22"/>
      <c r="J31" s="22"/>
      <c r="K31" s="22"/>
      <c r="L31" s="22"/>
    </row>
    <row r="32" spans="1:12" s="23" customFormat="1" ht="51" hidden="1">
      <c r="A32" s="24"/>
      <c r="B32" s="42" t="s">
        <v>212</v>
      </c>
      <c r="C32" s="38">
        <f t="shared" si="0"/>
        <v>0</v>
      </c>
      <c r="D32" s="39">
        <f t="shared" si="2"/>
        <v>0</v>
      </c>
      <c r="E32" s="39">
        <f t="shared" si="2"/>
        <v>0</v>
      </c>
      <c r="F32" s="39">
        <f t="shared" si="2"/>
        <v>0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212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385</v>
      </c>
      <c r="C34" s="38">
        <f t="shared" si="0"/>
        <v>0</v>
      </c>
      <c r="D34" s="39">
        <f t="shared" si="2"/>
        <v>-925000</v>
      </c>
      <c r="E34" s="39">
        <f t="shared" si="2"/>
        <v>925000</v>
      </c>
      <c r="F34" s="39">
        <f t="shared" si="2"/>
        <v>925000</v>
      </c>
      <c r="G34" s="22"/>
      <c r="H34" s="22"/>
      <c r="I34" s="22"/>
      <c r="J34" s="22"/>
      <c r="K34" s="22"/>
      <c r="L34" s="22"/>
    </row>
    <row r="35" spans="1:12" s="23" customFormat="1" ht="38.25" hidden="1">
      <c r="A35" s="24"/>
      <c r="B35" s="42" t="s">
        <v>213</v>
      </c>
      <c r="C35" s="38">
        <f t="shared" si="0"/>
        <v>0</v>
      </c>
      <c r="D35" s="39">
        <f t="shared" si="2"/>
        <v>0</v>
      </c>
      <c r="E35" s="39">
        <f t="shared" si="2"/>
        <v>0</v>
      </c>
      <c r="F35" s="39">
        <f t="shared" si="2"/>
        <v>0</v>
      </c>
      <c r="G35" s="22"/>
      <c r="H35" s="22"/>
      <c r="I35" s="22"/>
      <c r="J35" s="22"/>
      <c r="K35" s="22"/>
      <c r="L35" s="22"/>
    </row>
    <row r="36" spans="1:12" s="23" customFormat="1" ht="51" hidden="1">
      <c r="A36" s="24"/>
      <c r="B36" s="42" t="s">
        <v>220</v>
      </c>
      <c r="C36" s="38">
        <f t="shared" si="0"/>
        <v>0</v>
      </c>
      <c r="D36" s="39">
        <f t="shared" si="2"/>
        <v>0</v>
      </c>
      <c r="E36" s="39">
        <f t="shared" si="2"/>
        <v>0</v>
      </c>
      <c r="F36" s="39">
        <f t="shared" si="2"/>
        <v>0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172</v>
      </c>
      <c r="C37" s="31">
        <f t="shared" si="0"/>
        <v>5332574</v>
      </c>
      <c r="D37" s="18">
        <f>D26</f>
        <v>3024131</v>
      </c>
      <c r="E37" s="18">
        <f>E26</f>
        <v>2308443</v>
      </c>
      <c r="F37" s="18">
        <f>F26</f>
        <v>2243443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122</v>
      </c>
      <c r="C39" s="28"/>
      <c r="D39" s="65"/>
      <c r="E39" s="313" t="s">
        <v>68</v>
      </c>
      <c r="F39" s="313"/>
      <c r="G39" s="30"/>
      <c r="H39" s="30"/>
    </row>
    <row r="40" spans="1:12" ht="12.75" customHeight="1">
      <c r="D40" s="63" t="s">
        <v>123</v>
      </c>
      <c r="E40" s="304" t="s">
        <v>124</v>
      </c>
      <c r="F40" s="304"/>
    </row>
  </sheetData>
  <mergeCells count="13">
    <mergeCell ref="A4:F4"/>
    <mergeCell ref="C9:C10"/>
    <mergeCell ref="B9:B10"/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5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03"/>
  <sheetViews>
    <sheetView showGridLines="0" zoomScale="115" workbookViewId="0">
      <pane xSplit="4" ySplit="12" topLeftCell="E93" activePane="bottomRight" state="frozen"/>
      <selection pane="topRight" activeCell="E1" sqref="E1"/>
      <selection pane="bottomLeft" activeCell="A13" sqref="A13"/>
      <selection pane="bottomRight" activeCell="F60" sqref="F60"/>
    </sheetView>
  </sheetViews>
  <sheetFormatPr defaultColWidth="10.6640625" defaultRowHeight="11.25"/>
  <cols>
    <col min="1" max="1" width="10.83203125" style="66" customWidth="1"/>
    <col min="2" max="2" width="6.5" style="66" customWidth="1"/>
    <col min="3" max="3" width="7.33203125" style="66" customWidth="1"/>
    <col min="4" max="4" width="25" style="66" customWidth="1"/>
    <col min="5" max="5" width="13.6640625" style="66" customWidth="1"/>
    <col min="6" max="7" width="12.33203125" style="66" customWidth="1"/>
    <col min="8" max="8" width="11.33203125" style="66" customWidth="1"/>
    <col min="9" max="11" width="12.33203125" style="66" customWidth="1"/>
    <col min="12" max="12" width="11.33203125" style="66" customWidth="1"/>
    <col min="13" max="14" width="11.1640625" style="66" customWidth="1"/>
    <col min="15" max="15" width="12.33203125" style="66" customWidth="1"/>
    <col min="16" max="16" width="15.1640625" style="66" customWidth="1"/>
    <col min="17" max="16384" width="10.6640625" style="81"/>
  </cols>
  <sheetData>
    <row r="1" spans="1:16" s="66" customFormat="1">
      <c r="N1" s="335" t="s">
        <v>175</v>
      </c>
      <c r="O1" s="335"/>
      <c r="P1" s="335"/>
    </row>
    <row r="2" spans="1:16" s="66" customFormat="1" ht="1.5" customHeight="1">
      <c r="K2" s="170"/>
      <c r="N2" s="336" t="s">
        <v>406</v>
      </c>
      <c r="O2" s="336"/>
      <c r="P2" s="336"/>
    </row>
    <row r="3" spans="1:16" s="66" customFormat="1"/>
    <row r="4" spans="1:16" s="66" customFormat="1"/>
    <row r="5" spans="1:16" s="66" customFormat="1"/>
    <row r="6" spans="1:16" s="66" customFormat="1" ht="30.75" customHeight="1">
      <c r="B6" s="337" t="s">
        <v>349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</row>
    <row r="7" spans="1:16" s="66" customFormat="1">
      <c r="C7" s="338">
        <v>2354000000</v>
      </c>
      <c r="D7" s="338"/>
    </row>
    <row r="8" spans="1:16" s="66" customFormat="1" ht="12.75">
      <c r="B8" s="67"/>
      <c r="C8" s="329" t="s">
        <v>170</v>
      </c>
      <c r="D8" s="329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6" customFormat="1" ht="18.75" customHeight="1" thickBot="1">
      <c r="P9" s="66" t="s">
        <v>221</v>
      </c>
    </row>
    <row r="10" spans="1:16" s="66" customFormat="1">
      <c r="A10" s="339" t="s">
        <v>195</v>
      </c>
      <c r="B10" s="342" t="s">
        <v>196</v>
      </c>
      <c r="C10" s="345" t="s">
        <v>180</v>
      </c>
      <c r="D10" s="348" t="s">
        <v>197</v>
      </c>
      <c r="E10" s="328" t="s">
        <v>144</v>
      </c>
      <c r="F10" s="328"/>
      <c r="G10" s="328"/>
      <c r="H10" s="328"/>
      <c r="I10" s="328"/>
      <c r="J10" s="328" t="s">
        <v>145</v>
      </c>
      <c r="K10" s="328"/>
      <c r="L10" s="328"/>
      <c r="M10" s="328"/>
      <c r="N10" s="328"/>
      <c r="O10" s="328"/>
      <c r="P10" s="323" t="s">
        <v>16</v>
      </c>
    </row>
    <row r="11" spans="1:16" s="66" customFormat="1">
      <c r="A11" s="340"/>
      <c r="B11" s="343"/>
      <c r="C11" s="346"/>
      <c r="D11" s="349"/>
      <c r="E11" s="333" t="s">
        <v>160</v>
      </c>
      <c r="F11" s="326" t="s">
        <v>146</v>
      </c>
      <c r="G11" s="332" t="s">
        <v>147</v>
      </c>
      <c r="H11" s="332"/>
      <c r="I11" s="330" t="s">
        <v>148</v>
      </c>
      <c r="J11" s="333" t="s">
        <v>160</v>
      </c>
      <c r="K11" s="326" t="s">
        <v>163</v>
      </c>
      <c r="L11" s="326" t="s">
        <v>146</v>
      </c>
      <c r="M11" s="332" t="s">
        <v>147</v>
      </c>
      <c r="N11" s="332"/>
      <c r="O11" s="326" t="s">
        <v>148</v>
      </c>
      <c r="P11" s="324"/>
    </row>
    <row r="12" spans="1:16" s="66" customFormat="1" ht="39" customHeight="1" thickBot="1">
      <c r="A12" s="341"/>
      <c r="B12" s="344"/>
      <c r="C12" s="347"/>
      <c r="D12" s="350"/>
      <c r="E12" s="334"/>
      <c r="F12" s="327"/>
      <c r="G12" s="68" t="s">
        <v>149</v>
      </c>
      <c r="H12" s="68" t="s">
        <v>150</v>
      </c>
      <c r="I12" s="331"/>
      <c r="J12" s="334"/>
      <c r="K12" s="327"/>
      <c r="L12" s="327"/>
      <c r="M12" s="68" t="s">
        <v>149</v>
      </c>
      <c r="N12" s="68" t="s">
        <v>150</v>
      </c>
      <c r="O12" s="327"/>
      <c r="P12" s="325"/>
    </row>
    <row r="13" spans="1:16" s="66" customFormat="1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69">
        <v>6</v>
      </c>
      <c r="G13" s="69">
        <v>7</v>
      </c>
      <c r="H13" s="69">
        <v>8</v>
      </c>
      <c r="I13" s="188">
        <v>9</v>
      </c>
      <c r="J13" s="190">
        <v>10</v>
      </c>
      <c r="K13" s="69">
        <v>11</v>
      </c>
      <c r="L13" s="69">
        <v>12</v>
      </c>
      <c r="M13" s="69">
        <v>13</v>
      </c>
      <c r="N13" s="69">
        <v>14</v>
      </c>
      <c r="O13" s="69">
        <v>15</v>
      </c>
      <c r="P13" s="69">
        <v>16</v>
      </c>
    </row>
    <row r="14" spans="1:16" s="70" customFormat="1" ht="33.75">
      <c r="A14" s="171">
        <v>200000</v>
      </c>
      <c r="B14" s="172"/>
      <c r="C14" s="172"/>
      <c r="D14" s="173" t="s">
        <v>22</v>
      </c>
      <c r="E14" s="186">
        <f>E15</f>
        <v>30898038</v>
      </c>
      <c r="F14" s="175">
        <f t="shared" ref="F14:O14" si="0">F15</f>
        <v>30898038</v>
      </c>
      <c r="G14" s="175">
        <f t="shared" si="0"/>
        <v>14736479</v>
      </c>
      <c r="H14" s="175">
        <f t="shared" si="0"/>
        <v>1707091</v>
      </c>
      <c r="I14" s="189">
        <f t="shared" si="0"/>
        <v>0</v>
      </c>
      <c r="J14" s="174">
        <f>J15</f>
        <v>981371</v>
      </c>
      <c r="K14" s="175">
        <f t="shared" si="0"/>
        <v>312261</v>
      </c>
      <c r="L14" s="175">
        <f t="shared" si="0"/>
        <v>669110</v>
      </c>
      <c r="M14" s="175">
        <f t="shared" si="0"/>
        <v>0</v>
      </c>
      <c r="N14" s="175">
        <f t="shared" si="0"/>
        <v>0</v>
      </c>
      <c r="O14" s="187">
        <f t="shared" si="0"/>
        <v>312261</v>
      </c>
      <c r="P14" s="176">
        <f>E14+J14</f>
        <v>31879409</v>
      </c>
    </row>
    <row r="15" spans="1:16" s="70" customFormat="1" ht="33.75">
      <c r="A15" s="171">
        <v>220000</v>
      </c>
      <c r="B15" s="172"/>
      <c r="C15" s="172"/>
      <c r="D15" s="173" t="s">
        <v>22</v>
      </c>
      <c r="E15" s="195">
        <f t="shared" ref="E15:E20" si="1">F15+I15</f>
        <v>30898038</v>
      </c>
      <c r="F15" s="178">
        <f>F16+F18+F20+F29+F41+F45+F48</f>
        <v>30898038</v>
      </c>
      <c r="G15" s="178">
        <f>G16+G18+G20+G29+G41+G45+G48</f>
        <v>14736479</v>
      </c>
      <c r="H15" s="178">
        <f>H16+H18+H20+H29+H41+H45+H48</f>
        <v>1707091</v>
      </c>
      <c r="I15" s="178">
        <f>I16+I18+I20+I29+I41+I45+I48</f>
        <v>0</v>
      </c>
      <c r="J15" s="195">
        <f t="shared" ref="J15:J20" si="2">K15+L15</f>
        <v>981371</v>
      </c>
      <c r="K15" s="178">
        <f>K16+K18+K20+K29+K41+K45+K48+O45</f>
        <v>312261</v>
      </c>
      <c r="L15" s="178">
        <f>L16+L18+L20+L29+L41+L45+L48</f>
        <v>669110</v>
      </c>
      <c r="M15" s="178">
        <f>M16+M18+M20+M29+M41+M45+M48</f>
        <v>0</v>
      </c>
      <c r="N15" s="178">
        <f>N16+N18+N20+N29+N41+N45+N48</f>
        <v>0</v>
      </c>
      <c r="O15" s="178">
        <f>O16+O18+O20+O29+O41+O45+O48</f>
        <v>312261</v>
      </c>
      <c r="P15" s="176">
        <f t="shared" ref="P15:P77" si="3">E15+J15</f>
        <v>31879409</v>
      </c>
    </row>
    <row r="16" spans="1:16" s="70" customFormat="1">
      <c r="A16" s="217"/>
      <c r="B16" s="214">
        <v>100</v>
      </c>
      <c r="C16" s="215"/>
      <c r="D16" s="218" t="s">
        <v>307</v>
      </c>
      <c r="E16" s="208">
        <f t="shared" si="1"/>
        <v>14288282</v>
      </c>
      <c r="F16" s="209">
        <f>F17</f>
        <v>14288282</v>
      </c>
      <c r="G16" s="209">
        <f>G17</f>
        <v>11040284</v>
      </c>
      <c r="H16" s="209">
        <f>H17</f>
        <v>556300</v>
      </c>
      <c r="I16" s="209">
        <f>I17</f>
        <v>0</v>
      </c>
      <c r="J16" s="210">
        <f t="shared" si="2"/>
        <v>107000</v>
      </c>
      <c r="K16" s="211">
        <f>K17</f>
        <v>100000</v>
      </c>
      <c r="L16" s="211">
        <f>L17</f>
        <v>7000</v>
      </c>
      <c r="M16" s="211">
        <f>M17</f>
        <v>0</v>
      </c>
      <c r="N16" s="211">
        <f>N17</f>
        <v>0</v>
      </c>
      <c r="O16" s="211">
        <f>O17</f>
        <v>100000</v>
      </c>
      <c r="P16" s="176">
        <f>E16+J16</f>
        <v>14395282</v>
      </c>
    </row>
    <row r="17" spans="1:16" s="79" customFormat="1" ht="56.25">
      <c r="A17" s="196">
        <v>210160</v>
      </c>
      <c r="B17" s="167">
        <v>160</v>
      </c>
      <c r="C17" s="168">
        <v>111</v>
      </c>
      <c r="D17" s="219" t="s">
        <v>280</v>
      </c>
      <c r="E17" s="184">
        <f t="shared" si="1"/>
        <v>14288282</v>
      </c>
      <c r="F17" s="73">
        <v>14288282</v>
      </c>
      <c r="G17" s="73">
        <v>11040284</v>
      </c>
      <c r="H17" s="73">
        <v>556300</v>
      </c>
      <c r="I17" s="194"/>
      <c r="J17" s="185">
        <f t="shared" si="2"/>
        <v>107000</v>
      </c>
      <c r="K17" s="75">
        <v>100000</v>
      </c>
      <c r="L17" s="75">
        <v>7000</v>
      </c>
      <c r="M17" s="75"/>
      <c r="N17" s="75"/>
      <c r="O17" s="75">
        <v>100000</v>
      </c>
      <c r="P17" s="176">
        <f t="shared" si="3"/>
        <v>14395282</v>
      </c>
    </row>
    <row r="18" spans="1:16" s="212" customFormat="1" ht="12">
      <c r="A18" s="217"/>
      <c r="B18" s="214">
        <v>1000</v>
      </c>
      <c r="C18" s="215"/>
      <c r="D18" s="218" t="s">
        <v>308</v>
      </c>
      <c r="E18" s="208">
        <f t="shared" si="1"/>
        <v>0</v>
      </c>
      <c r="F18" s="209">
        <f>F19</f>
        <v>0</v>
      </c>
      <c r="G18" s="209">
        <f>G19</f>
        <v>0</v>
      </c>
      <c r="H18" s="209">
        <f>H19</f>
        <v>0</v>
      </c>
      <c r="I18" s="209">
        <f>I19</f>
        <v>0</v>
      </c>
      <c r="J18" s="210">
        <f t="shared" si="2"/>
        <v>0</v>
      </c>
      <c r="K18" s="211">
        <f>K19</f>
        <v>0</v>
      </c>
      <c r="L18" s="211">
        <f>L19</f>
        <v>0</v>
      </c>
      <c r="M18" s="211">
        <f>M19</f>
        <v>0</v>
      </c>
      <c r="N18" s="211">
        <f>N19</f>
        <v>0</v>
      </c>
      <c r="O18" s="211">
        <f>O19</f>
        <v>0</v>
      </c>
      <c r="P18" s="176">
        <f>E18+J18</f>
        <v>0</v>
      </c>
    </row>
    <row r="19" spans="1:16" s="79" customFormat="1" ht="33.75">
      <c r="A19" s="196">
        <v>211142</v>
      </c>
      <c r="B19" s="167">
        <v>1142</v>
      </c>
      <c r="C19" s="168">
        <v>990</v>
      </c>
      <c r="D19" s="219" t="s">
        <v>156</v>
      </c>
      <c r="E19" s="184">
        <f t="shared" si="1"/>
        <v>0</v>
      </c>
      <c r="F19" s="73"/>
      <c r="G19" s="73"/>
      <c r="H19" s="73"/>
      <c r="I19" s="194"/>
      <c r="J19" s="185">
        <f t="shared" si="2"/>
        <v>0</v>
      </c>
      <c r="K19" s="75"/>
      <c r="L19" s="75"/>
      <c r="M19" s="75"/>
      <c r="N19" s="75"/>
      <c r="O19" s="75"/>
      <c r="P19" s="176">
        <f>E19+J19</f>
        <v>0</v>
      </c>
    </row>
    <row r="20" spans="1:16" s="212" customFormat="1" ht="12">
      <c r="A20" s="217"/>
      <c r="B20" s="214">
        <v>2009</v>
      </c>
      <c r="C20" s="215"/>
      <c r="D20" s="218" t="s">
        <v>309</v>
      </c>
      <c r="E20" s="208">
        <f t="shared" si="1"/>
        <v>3978878</v>
      </c>
      <c r="F20" s="209">
        <f>F21+F24+F26+F28</f>
        <v>3978878</v>
      </c>
      <c r="G20" s="209">
        <f>G21+G24+G26+G28</f>
        <v>0</v>
      </c>
      <c r="H20" s="209">
        <f>H21+H24+H26+H28</f>
        <v>0</v>
      </c>
      <c r="I20" s="209">
        <f>I21+I24+I26+I28</f>
        <v>0</v>
      </c>
      <c r="J20" s="185">
        <f t="shared" si="2"/>
        <v>0</v>
      </c>
      <c r="K20" s="209">
        <f>K21+K24+K26+K28</f>
        <v>0</v>
      </c>
      <c r="L20" s="209">
        <f>L21+L24+L26+L28</f>
        <v>0</v>
      </c>
      <c r="M20" s="209">
        <f>M21+M24+M26+M28</f>
        <v>0</v>
      </c>
      <c r="N20" s="209">
        <f>N21+N24+N26+N28</f>
        <v>0</v>
      </c>
      <c r="O20" s="209">
        <f>O21+O24+O26+O28</f>
        <v>0</v>
      </c>
      <c r="P20" s="176">
        <f>E20+J20</f>
        <v>3978878</v>
      </c>
    </row>
    <row r="21" spans="1:16" s="79" customFormat="1" ht="33.75">
      <c r="A21" s="196" t="s">
        <v>177</v>
      </c>
      <c r="B21" s="167">
        <v>2010</v>
      </c>
      <c r="C21" s="168" t="s">
        <v>129</v>
      </c>
      <c r="D21" s="219" t="s">
        <v>281</v>
      </c>
      <c r="E21" s="184">
        <f t="shared" ref="E21:E52" si="4">F21+I21</f>
        <v>1819860</v>
      </c>
      <c r="F21" s="73">
        <v>1819860</v>
      </c>
      <c r="G21" s="73"/>
      <c r="H21" s="73"/>
      <c r="I21" s="74"/>
      <c r="J21" s="185">
        <f t="shared" ref="J21:J52" si="5">K21+L21</f>
        <v>0</v>
      </c>
      <c r="K21" s="75"/>
      <c r="L21" s="75"/>
      <c r="M21" s="75"/>
      <c r="N21" s="75"/>
      <c r="O21" s="75"/>
      <c r="P21" s="176">
        <f t="shared" si="3"/>
        <v>1819860</v>
      </c>
    </row>
    <row r="22" spans="1:16" s="85" customFormat="1" ht="22.5">
      <c r="A22" s="220"/>
      <c r="B22" s="221"/>
      <c r="C22" s="222"/>
      <c r="D22" s="223" t="s">
        <v>23</v>
      </c>
      <c r="E22" s="184">
        <f t="shared" si="4"/>
        <v>960360</v>
      </c>
      <c r="F22" s="82">
        <f>F21-F23</f>
        <v>960360</v>
      </c>
      <c r="G22" s="82">
        <f>G21-G23</f>
        <v>0</v>
      </c>
      <c r="H22" s="82">
        <f>H21-H23</f>
        <v>0</v>
      </c>
      <c r="I22" s="83">
        <f>I21-I23</f>
        <v>0</v>
      </c>
      <c r="J22" s="185">
        <f t="shared" si="5"/>
        <v>0</v>
      </c>
      <c r="K22" s="84"/>
      <c r="L22" s="84"/>
      <c r="M22" s="84"/>
      <c r="N22" s="84"/>
      <c r="O22" s="84"/>
      <c r="P22" s="176">
        <f t="shared" si="3"/>
        <v>960360</v>
      </c>
    </row>
    <row r="23" spans="1:16" s="85" customFormat="1" ht="111.75" customHeight="1">
      <c r="A23" s="220"/>
      <c r="B23" s="221"/>
      <c r="C23" s="222"/>
      <c r="D23" s="223" t="s">
        <v>36</v>
      </c>
      <c r="E23" s="184">
        <f t="shared" si="4"/>
        <v>859500</v>
      </c>
      <c r="F23" s="82">
        <v>859500</v>
      </c>
      <c r="G23" s="82"/>
      <c r="H23" s="82"/>
      <c r="I23" s="83"/>
      <c r="J23" s="185">
        <f t="shared" si="5"/>
        <v>0</v>
      </c>
      <c r="K23" s="84"/>
      <c r="L23" s="84"/>
      <c r="M23" s="84"/>
      <c r="N23" s="84"/>
      <c r="O23" s="84"/>
      <c r="P23" s="176">
        <f t="shared" si="3"/>
        <v>859500</v>
      </c>
    </row>
    <row r="24" spans="1:16" s="79" customFormat="1" ht="67.5">
      <c r="A24" s="196" t="s">
        <v>178</v>
      </c>
      <c r="B24" s="167">
        <v>2111</v>
      </c>
      <c r="C24" s="168">
        <v>726</v>
      </c>
      <c r="D24" s="219" t="s">
        <v>153</v>
      </c>
      <c r="E24" s="184">
        <f t="shared" si="4"/>
        <v>1832804</v>
      </c>
      <c r="F24" s="73">
        <v>1832804</v>
      </c>
      <c r="G24" s="73">
        <f>G25</f>
        <v>0</v>
      </c>
      <c r="H24" s="73">
        <f>H25</f>
        <v>0</v>
      </c>
      <c r="I24" s="73">
        <f>I25</f>
        <v>0</v>
      </c>
      <c r="J24" s="185">
        <f t="shared" si="5"/>
        <v>0</v>
      </c>
      <c r="K24" s="75"/>
      <c r="L24" s="75"/>
      <c r="M24" s="75"/>
      <c r="N24" s="75"/>
      <c r="O24" s="75"/>
      <c r="P24" s="176">
        <f t="shared" si="3"/>
        <v>1832804</v>
      </c>
    </row>
    <row r="25" spans="1:16" s="79" customFormat="1" ht="21.75" customHeight="1">
      <c r="A25" s="196"/>
      <c r="B25" s="167"/>
      <c r="C25" s="168"/>
      <c r="D25" s="219" t="s">
        <v>23</v>
      </c>
      <c r="E25" s="184">
        <f t="shared" si="4"/>
        <v>1654811</v>
      </c>
      <c r="F25" s="73">
        <v>1654811</v>
      </c>
      <c r="G25" s="73"/>
      <c r="H25" s="73"/>
      <c r="I25" s="74"/>
      <c r="J25" s="185">
        <f t="shared" si="5"/>
        <v>0</v>
      </c>
      <c r="K25" s="75"/>
      <c r="L25" s="75"/>
      <c r="M25" s="75"/>
      <c r="N25" s="75"/>
      <c r="O25" s="75"/>
      <c r="P25" s="176">
        <f t="shared" si="3"/>
        <v>1654811</v>
      </c>
    </row>
    <row r="26" spans="1:16" s="79" customFormat="1" ht="45">
      <c r="A26" s="196" t="s">
        <v>179</v>
      </c>
      <c r="B26" s="167">
        <v>2144</v>
      </c>
      <c r="C26" s="168" t="s">
        <v>130</v>
      </c>
      <c r="D26" s="219" t="s">
        <v>282</v>
      </c>
      <c r="E26" s="184">
        <f t="shared" si="4"/>
        <v>323214</v>
      </c>
      <c r="F26" s="73">
        <v>323214</v>
      </c>
      <c r="G26" s="73"/>
      <c r="H26" s="73"/>
      <c r="I26" s="74"/>
      <c r="J26" s="185">
        <f t="shared" si="5"/>
        <v>0</v>
      </c>
      <c r="K26" s="75"/>
      <c r="L26" s="75"/>
      <c r="M26" s="75"/>
      <c r="N26" s="75"/>
      <c r="O26" s="75"/>
      <c r="P26" s="176">
        <f t="shared" si="3"/>
        <v>323214</v>
      </c>
    </row>
    <row r="27" spans="1:16" s="85" customFormat="1" ht="90">
      <c r="A27" s="220"/>
      <c r="B27" s="221"/>
      <c r="C27" s="222"/>
      <c r="D27" s="223" t="s">
        <v>310</v>
      </c>
      <c r="E27" s="184">
        <f t="shared" si="4"/>
        <v>323214</v>
      </c>
      <c r="F27" s="82">
        <v>323214</v>
      </c>
      <c r="G27" s="82"/>
      <c r="H27" s="82"/>
      <c r="I27" s="83"/>
      <c r="J27" s="185">
        <f t="shared" si="5"/>
        <v>0</v>
      </c>
      <c r="K27" s="84"/>
      <c r="L27" s="84"/>
      <c r="M27" s="84"/>
      <c r="N27" s="84"/>
      <c r="O27" s="84"/>
      <c r="P27" s="176">
        <f t="shared" si="3"/>
        <v>323214</v>
      </c>
    </row>
    <row r="28" spans="1:16" s="79" customFormat="1" ht="22.5">
      <c r="A28" s="196" t="s">
        <v>206</v>
      </c>
      <c r="B28" s="167">
        <v>2152</v>
      </c>
      <c r="C28" s="168" t="s">
        <v>130</v>
      </c>
      <c r="D28" s="219" t="s">
        <v>207</v>
      </c>
      <c r="E28" s="184">
        <f t="shared" si="4"/>
        <v>3000</v>
      </c>
      <c r="F28" s="73">
        <v>3000</v>
      </c>
      <c r="G28" s="73"/>
      <c r="H28" s="73"/>
      <c r="I28" s="74"/>
      <c r="J28" s="185">
        <f t="shared" si="5"/>
        <v>0</v>
      </c>
      <c r="K28" s="75"/>
      <c r="L28" s="75"/>
      <c r="M28" s="75"/>
      <c r="N28" s="75"/>
      <c r="O28" s="75"/>
      <c r="P28" s="176">
        <f t="shared" si="3"/>
        <v>3000</v>
      </c>
    </row>
    <row r="29" spans="1:16" s="212" customFormat="1" ht="33.75">
      <c r="A29" s="217"/>
      <c r="B29" s="214">
        <v>3000</v>
      </c>
      <c r="C29" s="215"/>
      <c r="D29" s="218" t="s">
        <v>311</v>
      </c>
      <c r="E29" s="208">
        <f>F29+I29</f>
        <v>6364852</v>
      </c>
      <c r="F29" s="209">
        <f>SUM(F30:F40)</f>
        <v>6364852</v>
      </c>
      <c r="G29" s="209">
        <f>SUM(G30:G40)</f>
        <v>3696195</v>
      </c>
      <c r="H29" s="209">
        <f>SUM(H30:H40)</f>
        <v>480095</v>
      </c>
      <c r="I29" s="209">
        <f>SUM(I30:I40)</f>
        <v>0</v>
      </c>
      <c r="J29" s="185">
        <f t="shared" si="5"/>
        <v>576000</v>
      </c>
      <c r="K29" s="209">
        <f>SUM(K30:K40)</f>
        <v>0</v>
      </c>
      <c r="L29" s="209">
        <f>SUM(L30:L40)</f>
        <v>576000</v>
      </c>
      <c r="M29" s="209">
        <f>SUM(M30:M40)</f>
        <v>0</v>
      </c>
      <c r="N29" s="209">
        <f>SUM(N30:N40)</f>
        <v>0</v>
      </c>
      <c r="O29" s="209">
        <f>SUM(O30:O40)</f>
        <v>0</v>
      </c>
      <c r="P29" s="176">
        <f>E29+J29</f>
        <v>6940852</v>
      </c>
    </row>
    <row r="30" spans="1:16" s="79" customFormat="1" ht="33.75">
      <c r="A30" s="196">
        <v>213032</v>
      </c>
      <c r="B30" s="167">
        <v>3032</v>
      </c>
      <c r="C30" s="168">
        <v>1070</v>
      </c>
      <c r="D30" s="219" t="s">
        <v>17</v>
      </c>
      <c r="E30" s="184">
        <f t="shared" si="4"/>
        <v>12000</v>
      </c>
      <c r="F30" s="73">
        <v>12000</v>
      </c>
      <c r="G30" s="73"/>
      <c r="H30" s="73"/>
      <c r="I30" s="74"/>
      <c r="J30" s="185">
        <f t="shared" si="5"/>
        <v>0</v>
      </c>
      <c r="K30" s="75"/>
      <c r="L30" s="75"/>
      <c r="M30" s="75"/>
      <c r="N30" s="75"/>
      <c r="O30" s="75"/>
      <c r="P30" s="176">
        <f t="shared" si="3"/>
        <v>12000</v>
      </c>
    </row>
    <row r="31" spans="1:16" s="79" customFormat="1" ht="56.25">
      <c r="A31" s="196">
        <v>213033</v>
      </c>
      <c r="B31" s="167">
        <v>3033</v>
      </c>
      <c r="C31" s="168">
        <v>1070</v>
      </c>
      <c r="D31" s="219" t="s">
        <v>18</v>
      </c>
      <c r="E31" s="184">
        <f t="shared" si="4"/>
        <v>344343</v>
      </c>
      <c r="F31" s="73">
        <v>344343</v>
      </c>
      <c r="G31" s="73"/>
      <c r="H31" s="73"/>
      <c r="I31" s="74"/>
      <c r="J31" s="185">
        <f t="shared" si="5"/>
        <v>0</v>
      </c>
      <c r="K31" s="75"/>
      <c r="L31" s="75"/>
      <c r="M31" s="75"/>
      <c r="N31" s="75"/>
      <c r="O31" s="75"/>
      <c r="P31" s="176">
        <f t="shared" si="3"/>
        <v>344343</v>
      </c>
    </row>
    <row r="32" spans="1:16" s="79" customFormat="1" ht="56.25">
      <c r="A32" s="196">
        <v>213050</v>
      </c>
      <c r="B32" s="167">
        <v>3050</v>
      </c>
      <c r="C32" s="168">
        <v>1070</v>
      </c>
      <c r="D32" s="219" t="s">
        <v>185</v>
      </c>
      <c r="E32" s="184">
        <f t="shared" si="4"/>
        <v>396792</v>
      </c>
      <c r="F32" s="73">
        <v>396792</v>
      </c>
      <c r="G32" s="73"/>
      <c r="H32" s="73"/>
      <c r="I32" s="74"/>
      <c r="J32" s="185">
        <f t="shared" si="5"/>
        <v>0</v>
      </c>
      <c r="K32" s="75"/>
      <c r="L32" s="75"/>
      <c r="M32" s="75"/>
      <c r="N32" s="75"/>
      <c r="O32" s="75"/>
      <c r="P32" s="176">
        <f t="shared" si="3"/>
        <v>396792</v>
      </c>
    </row>
    <row r="33" spans="1:16" s="79" customFormat="1" ht="45">
      <c r="A33" s="196">
        <v>213090</v>
      </c>
      <c r="B33" s="167">
        <v>3090</v>
      </c>
      <c r="C33" s="168">
        <v>1030</v>
      </c>
      <c r="D33" s="219" t="s">
        <v>184</v>
      </c>
      <c r="E33" s="184">
        <f t="shared" si="4"/>
        <v>12222</v>
      </c>
      <c r="F33" s="73">
        <v>12222</v>
      </c>
      <c r="G33" s="73"/>
      <c r="H33" s="73"/>
      <c r="I33" s="74"/>
      <c r="J33" s="185">
        <f t="shared" si="5"/>
        <v>0</v>
      </c>
      <c r="K33" s="75"/>
      <c r="L33" s="75"/>
      <c r="M33" s="75"/>
      <c r="N33" s="75"/>
      <c r="O33" s="75"/>
      <c r="P33" s="176">
        <f t="shared" si="3"/>
        <v>12222</v>
      </c>
    </row>
    <row r="34" spans="1:16" s="79" customFormat="1" ht="45">
      <c r="A34" s="196">
        <v>213241</v>
      </c>
      <c r="B34" s="167">
        <v>3241</v>
      </c>
      <c r="C34" s="168">
        <v>1090</v>
      </c>
      <c r="D34" s="219" t="s">
        <v>323</v>
      </c>
      <c r="E34" s="184">
        <f t="shared" si="4"/>
        <v>5040341</v>
      </c>
      <c r="F34" s="73">
        <v>5040341</v>
      </c>
      <c r="G34" s="73">
        <v>3696195</v>
      </c>
      <c r="H34" s="73">
        <v>480095</v>
      </c>
      <c r="I34" s="74"/>
      <c r="J34" s="185">
        <f t="shared" si="5"/>
        <v>576000</v>
      </c>
      <c r="K34" s="75"/>
      <c r="L34" s="75">
        <v>576000</v>
      </c>
      <c r="M34" s="75"/>
      <c r="N34" s="75"/>
      <c r="O34" s="75"/>
      <c r="P34" s="176">
        <f t="shared" si="3"/>
        <v>5616341</v>
      </c>
    </row>
    <row r="35" spans="1:16" s="79" customFormat="1" ht="44.25" hidden="1" customHeight="1">
      <c r="A35" s="196">
        <v>213105</v>
      </c>
      <c r="B35" s="167">
        <v>3105</v>
      </c>
      <c r="C35" s="168">
        <v>1010</v>
      </c>
      <c r="D35" s="219" t="s">
        <v>283</v>
      </c>
      <c r="E35" s="184">
        <f t="shared" si="4"/>
        <v>0</v>
      </c>
      <c r="F35" s="73"/>
      <c r="G35" s="73"/>
      <c r="H35" s="73"/>
      <c r="I35" s="74"/>
      <c r="J35" s="185">
        <f t="shared" si="5"/>
        <v>0</v>
      </c>
      <c r="K35" s="75"/>
      <c r="L35" s="75"/>
      <c r="M35" s="75"/>
      <c r="N35" s="75"/>
      <c r="O35" s="75"/>
      <c r="P35" s="176">
        <f t="shared" si="3"/>
        <v>0</v>
      </c>
    </row>
    <row r="36" spans="1:16" s="79" customFormat="1" ht="32.25" hidden="1" customHeight="1">
      <c r="A36" s="196">
        <v>213121</v>
      </c>
      <c r="B36" s="167">
        <v>3121</v>
      </c>
      <c r="C36" s="168" t="s">
        <v>131</v>
      </c>
      <c r="D36" s="219" t="s">
        <v>284</v>
      </c>
      <c r="E36" s="184">
        <f t="shared" si="4"/>
        <v>0</v>
      </c>
      <c r="F36" s="73"/>
      <c r="G36" s="73"/>
      <c r="H36" s="73"/>
      <c r="I36" s="74"/>
      <c r="J36" s="185">
        <f t="shared" si="5"/>
        <v>0</v>
      </c>
      <c r="K36" s="75"/>
      <c r="L36" s="75"/>
      <c r="M36" s="75"/>
      <c r="N36" s="75"/>
      <c r="O36" s="75"/>
      <c r="P36" s="176">
        <f t="shared" si="3"/>
        <v>0</v>
      </c>
    </row>
    <row r="37" spans="1:16" s="79" customFormat="1" ht="123.75">
      <c r="A37" s="196">
        <v>213160</v>
      </c>
      <c r="B37" s="167">
        <v>3160</v>
      </c>
      <c r="C37" s="168">
        <v>1010</v>
      </c>
      <c r="D37" s="219" t="s">
        <v>158</v>
      </c>
      <c r="E37" s="184">
        <f t="shared" si="4"/>
        <v>203588</v>
      </c>
      <c r="F37" s="73">
        <v>203588</v>
      </c>
      <c r="G37" s="73"/>
      <c r="H37" s="73"/>
      <c r="I37" s="74"/>
      <c r="J37" s="185">
        <f t="shared" si="5"/>
        <v>0</v>
      </c>
      <c r="K37" s="75"/>
      <c r="L37" s="75"/>
      <c r="M37" s="75"/>
      <c r="N37" s="75"/>
      <c r="O37" s="75"/>
      <c r="P37" s="176">
        <f t="shared" si="3"/>
        <v>203588</v>
      </c>
    </row>
    <row r="38" spans="1:16" s="79" customFormat="1" ht="112.5">
      <c r="A38" s="196">
        <v>213180</v>
      </c>
      <c r="B38" s="167">
        <v>3180</v>
      </c>
      <c r="C38" s="168">
        <v>1060</v>
      </c>
      <c r="D38" s="219" t="s">
        <v>285</v>
      </c>
      <c r="E38" s="184">
        <f t="shared" si="4"/>
        <v>3000</v>
      </c>
      <c r="F38" s="73">
        <v>3000</v>
      </c>
      <c r="G38" s="73"/>
      <c r="H38" s="73"/>
      <c r="I38" s="74"/>
      <c r="J38" s="185">
        <f t="shared" si="5"/>
        <v>0</v>
      </c>
      <c r="K38" s="75"/>
      <c r="L38" s="75"/>
      <c r="M38" s="75"/>
      <c r="N38" s="75"/>
      <c r="O38" s="75"/>
      <c r="P38" s="176">
        <f t="shared" si="3"/>
        <v>3000</v>
      </c>
    </row>
    <row r="39" spans="1:16" s="79" customFormat="1" ht="78.75">
      <c r="A39" s="196">
        <v>213171</v>
      </c>
      <c r="B39" s="167">
        <v>3171</v>
      </c>
      <c r="C39" s="168">
        <v>1010</v>
      </c>
      <c r="D39" s="219" t="s">
        <v>322</v>
      </c>
      <c r="E39" s="184">
        <f t="shared" si="4"/>
        <v>20718</v>
      </c>
      <c r="F39" s="73">
        <v>20718</v>
      </c>
      <c r="G39" s="73"/>
      <c r="H39" s="73"/>
      <c r="I39" s="74"/>
      <c r="J39" s="185"/>
      <c r="K39" s="75"/>
      <c r="L39" s="75"/>
      <c r="M39" s="75"/>
      <c r="N39" s="75"/>
      <c r="O39" s="75"/>
      <c r="P39" s="176">
        <f t="shared" si="3"/>
        <v>20718</v>
      </c>
    </row>
    <row r="40" spans="1:16" s="79" customFormat="1" ht="33" customHeight="1">
      <c r="A40" s="196">
        <v>213242</v>
      </c>
      <c r="B40" s="167">
        <v>3242</v>
      </c>
      <c r="C40" s="168">
        <v>1090</v>
      </c>
      <c r="D40" s="219" t="s">
        <v>168</v>
      </c>
      <c r="E40" s="184">
        <f t="shared" si="4"/>
        <v>331848</v>
      </c>
      <c r="F40" s="73">
        <v>331848</v>
      </c>
      <c r="G40" s="73"/>
      <c r="H40" s="73"/>
      <c r="I40" s="74"/>
      <c r="J40" s="185">
        <f t="shared" si="5"/>
        <v>0</v>
      </c>
      <c r="K40" s="75"/>
      <c r="L40" s="75"/>
      <c r="M40" s="75"/>
      <c r="N40" s="75"/>
      <c r="O40" s="75"/>
      <c r="P40" s="176">
        <f t="shared" si="3"/>
        <v>331848</v>
      </c>
    </row>
    <row r="41" spans="1:16" s="212" customFormat="1" ht="22.5">
      <c r="A41" s="217"/>
      <c r="B41" s="214">
        <v>6000</v>
      </c>
      <c r="C41" s="215"/>
      <c r="D41" s="218" t="s">
        <v>312</v>
      </c>
      <c r="E41" s="208">
        <f>F41+I41</f>
        <v>5953456</v>
      </c>
      <c r="F41" s="209">
        <f>SUM(F42:F44)</f>
        <v>5953456</v>
      </c>
      <c r="G41" s="209">
        <f t="shared" ref="G41:O41" si="6">SUM(G42:G44)</f>
        <v>0</v>
      </c>
      <c r="H41" s="209">
        <f t="shared" si="6"/>
        <v>670696</v>
      </c>
      <c r="I41" s="209">
        <f t="shared" si="6"/>
        <v>0</v>
      </c>
      <c r="J41" s="185">
        <f t="shared" si="5"/>
        <v>192000</v>
      </c>
      <c r="K41" s="209">
        <f t="shared" si="6"/>
        <v>192000</v>
      </c>
      <c r="L41" s="209">
        <f t="shared" si="6"/>
        <v>0</v>
      </c>
      <c r="M41" s="209">
        <f t="shared" si="6"/>
        <v>0</v>
      </c>
      <c r="N41" s="209">
        <f t="shared" si="6"/>
        <v>0</v>
      </c>
      <c r="O41" s="209">
        <f t="shared" si="6"/>
        <v>192000</v>
      </c>
      <c r="P41" s="176">
        <f>E41+J41</f>
        <v>6145456</v>
      </c>
    </row>
    <row r="42" spans="1:16" s="79" customFormat="1" ht="45">
      <c r="A42" s="196" t="s">
        <v>24</v>
      </c>
      <c r="B42" s="167" t="s">
        <v>25</v>
      </c>
      <c r="C42" s="168" t="s">
        <v>26</v>
      </c>
      <c r="D42" s="219" t="s">
        <v>20</v>
      </c>
      <c r="E42" s="184">
        <f t="shared" si="4"/>
        <v>1476080</v>
      </c>
      <c r="F42" s="73">
        <v>1476080</v>
      </c>
      <c r="G42" s="73"/>
      <c r="H42" s="73"/>
      <c r="I42" s="74"/>
      <c r="J42" s="185">
        <f t="shared" si="5"/>
        <v>192000</v>
      </c>
      <c r="K42" s="75">
        <v>192000</v>
      </c>
      <c r="L42" s="75"/>
      <c r="M42" s="75"/>
      <c r="N42" s="75"/>
      <c r="O42" s="75">
        <v>192000</v>
      </c>
      <c r="P42" s="176">
        <f t="shared" si="3"/>
        <v>1668080</v>
      </c>
    </row>
    <row r="43" spans="1:16" s="79" customFormat="1" ht="45">
      <c r="A43" s="196" t="s">
        <v>27</v>
      </c>
      <c r="B43" s="167" t="s">
        <v>28</v>
      </c>
      <c r="C43" s="168" t="s">
        <v>26</v>
      </c>
      <c r="D43" s="219" t="s">
        <v>286</v>
      </c>
      <c r="E43" s="184">
        <f t="shared" si="4"/>
        <v>688196</v>
      </c>
      <c r="F43" s="73">
        <v>688196</v>
      </c>
      <c r="G43" s="73"/>
      <c r="H43" s="73">
        <v>670696</v>
      </c>
      <c r="I43" s="74"/>
      <c r="J43" s="185">
        <f t="shared" si="5"/>
        <v>0</v>
      </c>
      <c r="K43" s="75"/>
      <c r="L43" s="75"/>
      <c r="M43" s="75"/>
      <c r="N43" s="75"/>
      <c r="O43" s="75"/>
      <c r="P43" s="176">
        <f t="shared" si="3"/>
        <v>688196</v>
      </c>
    </row>
    <row r="44" spans="1:16" s="79" customFormat="1" ht="21.75" customHeight="1">
      <c r="A44" s="196" t="s">
        <v>30</v>
      </c>
      <c r="B44" s="167" t="s">
        <v>31</v>
      </c>
      <c r="C44" s="168" t="s">
        <v>26</v>
      </c>
      <c r="D44" s="219" t="s">
        <v>21</v>
      </c>
      <c r="E44" s="184">
        <f t="shared" si="4"/>
        <v>3789180</v>
      </c>
      <c r="F44" s="73">
        <v>3789180</v>
      </c>
      <c r="G44" s="73"/>
      <c r="H44" s="73"/>
      <c r="I44" s="74"/>
      <c r="J44" s="185">
        <f t="shared" si="5"/>
        <v>0</v>
      </c>
      <c r="K44" s="75"/>
      <c r="L44" s="75"/>
      <c r="M44" s="75"/>
      <c r="N44" s="75"/>
      <c r="O44" s="75"/>
      <c r="P44" s="176">
        <f t="shared" si="3"/>
        <v>3789180</v>
      </c>
    </row>
    <row r="45" spans="1:16" s="212" customFormat="1" ht="22.5">
      <c r="A45" s="217"/>
      <c r="B45" s="214">
        <v>7000</v>
      </c>
      <c r="C45" s="215"/>
      <c r="D45" s="218" t="s">
        <v>313</v>
      </c>
      <c r="E45" s="208">
        <f>F45+I45</f>
        <v>241070</v>
      </c>
      <c r="F45" s="209">
        <f>F47</f>
        <v>241070</v>
      </c>
      <c r="G45" s="209">
        <f t="shared" ref="G45:N45" si="7">G47</f>
        <v>0</v>
      </c>
      <c r="H45" s="209">
        <f t="shared" si="7"/>
        <v>0</v>
      </c>
      <c r="I45" s="209">
        <f t="shared" si="7"/>
        <v>0</v>
      </c>
      <c r="J45" s="184">
        <f>L45+O45</f>
        <v>80261</v>
      </c>
      <c r="K45" s="209">
        <f t="shared" si="7"/>
        <v>0</v>
      </c>
      <c r="L45" s="209">
        <f>L46</f>
        <v>60000</v>
      </c>
      <c r="M45" s="209">
        <f t="shared" si="7"/>
        <v>0</v>
      </c>
      <c r="N45" s="209">
        <f t="shared" si="7"/>
        <v>0</v>
      </c>
      <c r="O45" s="209">
        <f>O46</f>
        <v>20261</v>
      </c>
      <c r="P45" s="176">
        <f>E45+J45</f>
        <v>321331</v>
      </c>
    </row>
    <row r="46" spans="1:16" s="212" customFormat="1" ht="146.25" customHeight="1">
      <c r="A46" s="196">
        <v>217691</v>
      </c>
      <c r="B46" s="167">
        <v>7691</v>
      </c>
      <c r="C46" s="168">
        <v>490</v>
      </c>
      <c r="D46" s="219" t="s">
        <v>416</v>
      </c>
      <c r="E46" s="208"/>
      <c r="F46" s="209"/>
      <c r="G46" s="209"/>
      <c r="H46" s="209"/>
      <c r="I46" s="265"/>
      <c r="J46" s="184">
        <f>L46+O46</f>
        <v>80261</v>
      </c>
      <c r="K46" s="209"/>
      <c r="L46" s="209">
        <v>60000</v>
      </c>
      <c r="M46" s="209"/>
      <c r="N46" s="209"/>
      <c r="O46" s="209">
        <v>20261</v>
      </c>
      <c r="P46" s="176">
        <f t="shared" si="3"/>
        <v>80261</v>
      </c>
    </row>
    <row r="47" spans="1:16" s="79" customFormat="1" ht="22.5">
      <c r="A47" s="196" t="s">
        <v>202</v>
      </c>
      <c r="B47" s="167" t="s">
        <v>214</v>
      </c>
      <c r="C47" s="168" t="s">
        <v>176</v>
      </c>
      <c r="D47" s="219" t="s">
        <v>81</v>
      </c>
      <c r="E47" s="184">
        <f t="shared" si="4"/>
        <v>241070</v>
      </c>
      <c r="F47" s="73">
        <v>241070</v>
      </c>
      <c r="G47" s="73"/>
      <c r="H47" s="73"/>
      <c r="I47" s="74"/>
      <c r="J47" s="185">
        <f t="shared" si="5"/>
        <v>0</v>
      </c>
      <c r="K47" s="75"/>
      <c r="L47" s="75"/>
      <c r="M47" s="75"/>
      <c r="N47" s="75"/>
      <c r="O47" s="75"/>
      <c r="P47" s="176">
        <f t="shared" si="3"/>
        <v>241070</v>
      </c>
    </row>
    <row r="48" spans="1:16" s="212" customFormat="1" ht="12">
      <c r="A48" s="217"/>
      <c r="B48" s="214">
        <v>8000</v>
      </c>
      <c r="C48" s="215"/>
      <c r="D48" s="218" t="s">
        <v>314</v>
      </c>
      <c r="E48" s="208">
        <f>F48+I48</f>
        <v>71500</v>
      </c>
      <c r="F48" s="209">
        <f>SUM(F49:F52)</f>
        <v>71500</v>
      </c>
      <c r="G48" s="209">
        <f t="shared" ref="G48:O48" si="8">SUM(G50:G52)</f>
        <v>0</v>
      </c>
      <c r="H48" s="209">
        <f t="shared" si="8"/>
        <v>0</v>
      </c>
      <c r="I48" s="209">
        <f t="shared" si="8"/>
        <v>0</v>
      </c>
      <c r="J48" s="185">
        <f t="shared" si="5"/>
        <v>26110</v>
      </c>
      <c r="K48" s="209">
        <f t="shared" si="8"/>
        <v>0</v>
      </c>
      <c r="L48" s="209">
        <f t="shared" si="8"/>
        <v>26110</v>
      </c>
      <c r="M48" s="209">
        <f t="shared" si="8"/>
        <v>0</v>
      </c>
      <c r="N48" s="209">
        <f t="shared" si="8"/>
        <v>0</v>
      </c>
      <c r="O48" s="209">
        <f t="shared" si="8"/>
        <v>0</v>
      </c>
      <c r="P48" s="176">
        <f>E48+J48</f>
        <v>97610</v>
      </c>
    </row>
    <row r="49" spans="1:16" s="212" customFormat="1" ht="22.5">
      <c r="A49" s="217">
        <v>218120</v>
      </c>
      <c r="B49" s="214">
        <v>8120</v>
      </c>
      <c r="C49" s="215">
        <v>380</v>
      </c>
      <c r="D49" s="219" t="s">
        <v>417</v>
      </c>
      <c r="E49" s="184">
        <f t="shared" si="4"/>
        <v>6000</v>
      </c>
      <c r="F49" s="209">
        <v>6000</v>
      </c>
      <c r="G49" s="209"/>
      <c r="H49" s="209"/>
      <c r="I49" s="265"/>
      <c r="J49" s="185"/>
      <c r="K49" s="209"/>
      <c r="L49" s="209"/>
      <c r="M49" s="209"/>
      <c r="N49" s="209"/>
      <c r="O49" s="209"/>
      <c r="P49" s="176">
        <f t="shared" si="3"/>
        <v>6000</v>
      </c>
    </row>
    <row r="50" spans="1:16" s="79" customFormat="1" ht="33.75">
      <c r="A50" s="196">
        <v>218220</v>
      </c>
      <c r="B50" s="167">
        <v>8220</v>
      </c>
      <c r="C50" s="168">
        <v>380</v>
      </c>
      <c r="D50" s="219" t="s">
        <v>306</v>
      </c>
      <c r="E50" s="184">
        <f t="shared" si="4"/>
        <v>5500</v>
      </c>
      <c r="F50" s="73">
        <v>5500</v>
      </c>
      <c r="G50" s="73"/>
      <c r="H50" s="73"/>
      <c r="I50" s="74"/>
      <c r="J50" s="185">
        <f t="shared" si="5"/>
        <v>0</v>
      </c>
      <c r="K50" s="75"/>
      <c r="L50" s="75"/>
      <c r="M50" s="75"/>
      <c r="N50" s="75"/>
      <c r="O50" s="75"/>
      <c r="P50" s="176">
        <f t="shared" si="3"/>
        <v>5500</v>
      </c>
    </row>
    <row r="51" spans="1:16" s="79" customFormat="1" ht="33.75">
      <c r="A51" s="196" t="s">
        <v>32</v>
      </c>
      <c r="B51" s="167" t="s">
        <v>33</v>
      </c>
      <c r="C51" s="168" t="s">
        <v>34</v>
      </c>
      <c r="D51" s="219" t="s">
        <v>35</v>
      </c>
      <c r="E51" s="184">
        <f t="shared" si="4"/>
        <v>0</v>
      </c>
      <c r="F51" s="73"/>
      <c r="G51" s="73"/>
      <c r="H51" s="73"/>
      <c r="I51" s="74"/>
      <c r="J51" s="185">
        <f t="shared" si="5"/>
        <v>26110</v>
      </c>
      <c r="K51" s="75"/>
      <c r="L51" s="75">
        <v>26110</v>
      </c>
      <c r="M51" s="75"/>
      <c r="N51" s="75"/>
      <c r="O51" s="75"/>
      <c r="P51" s="176">
        <f t="shared" si="3"/>
        <v>26110</v>
      </c>
    </row>
    <row r="52" spans="1:16" s="79" customFormat="1" ht="21.75" customHeight="1">
      <c r="A52" s="196" t="s">
        <v>201</v>
      </c>
      <c r="B52" s="167" t="s">
        <v>182</v>
      </c>
      <c r="C52" s="168" t="s">
        <v>183</v>
      </c>
      <c r="D52" s="219" t="s">
        <v>198</v>
      </c>
      <c r="E52" s="184">
        <f t="shared" si="4"/>
        <v>60000</v>
      </c>
      <c r="F52" s="73">
        <v>60000</v>
      </c>
      <c r="G52" s="73"/>
      <c r="H52" s="73"/>
      <c r="I52" s="74"/>
      <c r="J52" s="185">
        <f t="shared" si="5"/>
        <v>0</v>
      </c>
      <c r="K52" s="75"/>
      <c r="L52" s="75"/>
      <c r="M52" s="75"/>
      <c r="N52" s="75"/>
      <c r="O52" s="75"/>
      <c r="P52" s="176">
        <f t="shared" si="3"/>
        <v>60000</v>
      </c>
    </row>
    <row r="53" spans="1:16" s="79" customFormat="1" ht="12" hidden="1">
      <c r="A53" s="76"/>
      <c r="B53" s="77"/>
      <c r="C53" s="78"/>
      <c r="D53" s="71"/>
      <c r="E53" s="72"/>
      <c r="F53" s="73"/>
      <c r="G53" s="73"/>
      <c r="H53" s="73"/>
      <c r="I53" s="74"/>
      <c r="J53" s="80"/>
      <c r="K53" s="75"/>
      <c r="L53" s="75"/>
      <c r="M53" s="75"/>
      <c r="N53" s="75"/>
      <c r="O53" s="75"/>
      <c r="P53" s="176">
        <f t="shared" si="3"/>
        <v>0</v>
      </c>
    </row>
    <row r="54" spans="1:16" s="79" customFormat="1" ht="12" hidden="1">
      <c r="A54" s="76"/>
      <c r="B54" s="77"/>
      <c r="C54" s="78"/>
      <c r="D54" s="71"/>
      <c r="E54" s="72"/>
      <c r="F54" s="73"/>
      <c r="G54" s="73"/>
      <c r="H54" s="73"/>
      <c r="I54" s="74"/>
      <c r="J54" s="80"/>
      <c r="K54" s="75"/>
      <c r="L54" s="75"/>
      <c r="M54" s="75"/>
      <c r="N54" s="75"/>
      <c r="O54" s="75"/>
      <c r="P54" s="176">
        <f t="shared" si="3"/>
        <v>0</v>
      </c>
    </row>
    <row r="55" spans="1:16" s="79" customFormat="1" ht="67.5" hidden="1">
      <c r="A55" s="76" t="s">
        <v>199</v>
      </c>
      <c r="B55" s="77">
        <v>9800</v>
      </c>
      <c r="C55" s="78" t="s">
        <v>137</v>
      </c>
      <c r="D55" s="86" t="s">
        <v>200</v>
      </c>
      <c r="E55" s="72"/>
      <c r="F55" s="73"/>
      <c r="G55" s="73"/>
      <c r="H55" s="73"/>
      <c r="I55" s="74"/>
      <c r="J55" s="72"/>
      <c r="K55" s="75"/>
      <c r="L55" s="73"/>
      <c r="M55" s="73"/>
      <c r="N55" s="75"/>
      <c r="O55" s="75"/>
      <c r="P55" s="176">
        <f t="shared" si="3"/>
        <v>0</v>
      </c>
    </row>
    <row r="56" spans="1:16" s="70" customFormat="1" ht="22.5">
      <c r="A56" s="171">
        <v>600000</v>
      </c>
      <c r="B56" s="172"/>
      <c r="C56" s="172"/>
      <c r="D56" s="177" t="s">
        <v>38</v>
      </c>
      <c r="E56" s="186">
        <f>E57</f>
        <v>74030216</v>
      </c>
      <c r="F56" s="175">
        <f t="shared" ref="F56:O56" si="9">F57</f>
        <v>74030216</v>
      </c>
      <c r="G56" s="175">
        <f t="shared" si="9"/>
        <v>54519997</v>
      </c>
      <c r="H56" s="175">
        <f t="shared" si="9"/>
        <v>3869748</v>
      </c>
      <c r="I56" s="187">
        <f t="shared" si="9"/>
        <v>0</v>
      </c>
      <c r="J56" s="186">
        <f t="shared" si="9"/>
        <v>1893773</v>
      </c>
      <c r="K56" s="175">
        <f t="shared" si="9"/>
        <v>1866443</v>
      </c>
      <c r="L56" s="175">
        <f t="shared" si="9"/>
        <v>27330</v>
      </c>
      <c r="M56" s="175">
        <f t="shared" si="9"/>
        <v>0</v>
      </c>
      <c r="N56" s="175">
        <f t="shared" si="9"/>
        <v>0</v>
      </c>
      <c r="O56" s="187">
        <f t="shared" si="9"/>
        <v>1866443</v>
      </c>
      <c r="P56" s="176">
        <f t="shared" si="3"/>
        <v>75923989</v>
      </c>
    </row>
    <row r="57" spans="1:16" s="70" customFormat="1" ht="22.5">
      <c r="A57" s="171">
        <v>610000</v>
      </c>
      <c r="B57" s="172"/>
      <c r="C57" s="172"/>
      <c r="D57" s="173" t="s">
        <v>38</v>
      </c>
      <c r="E57" s="195">
        <f>F57+I57</f>
        <v>74030216</v>
      </c>
      <c r="F57" s="178">
        <f>F58+F60+F73</f>
        <v>74030216</v>
      </c>
      <c r="G57" s="178">
        <f>G58+G60+G73</f>
        <v>54519997</v>
      </c>
      <c r="H57" s="178">
        <f>H58+H60+H73</f>
        <v>3869748</v>
      </c>
      <c r="I57" s="178">
        <f>I58+I60+I73</f>
        <v>0</v>
      </c>
      <c r="J57" s="195">
        <f>K57+L57</f>
        <v>1893773</v>
      </c>
      <c r="K57" s="178">
        <f>K58+K60+K73</f>
        <v>1866443</v>
      </c>
      <c r="L57" s="178">
        <f>L58+L60+L73</f>
        <v>27330</v>
      </c>
      <c r="M57" s="178">
        <f>M58+M60+M73</f>
        <v>0</v>
      </c>
      <c r="N57" s="178">
        <f>N58+N60+N73</f>
        <v>0</v>
      </c>
      <c r="O57" s="178">
        <f>O58+O60+O73</f>
        <v>1866443</v>
      </c>
      <c r="P57" s="176">
        <f t="shared" si="3"/>
        <v>75923989</v>
      </c>
    </row>
    <row r="58" spans="1:16" s="70" customFormat="1">
      <c r="A58" s="217"/>
      <c r="B58" s="214">
        <v>100</v>
      </c>
      <c r="C58" s="215"/>
      <c r="D58" s="218" t="s">
        <v>307</v>
      </c>
      <c r="E58" s="208">
        <f>F58+I58</f>
        <v>756728</v>
      </c>
      <c r="F58" s="209">
        <f>F59</f>
        <v>756728</v>
      </c>
      <c r="G58" s="209">
        <f t="shared" ref="G58:O58" si="10">G59</f>
        <v>607100</v>
      </c>
      <c r="H58" s="209">
        <f t="shared" si="10"/>
        <v>15748</v>
      </c>
      <c r="I58" s="209">
        <f t="shared" si="10"/>
        <v>0</v>
      </c>
      <c r="J58" s="185">
        <f>K58+L58</f>
        <v>0</v>
      </c>
      <c r="K58" s="209">
        <f t="shared" si="10"/>
        <v>0</v>
      </c>
      <c r="L58" s="209">
        <f t="shared" si="10"/>
        <v>0</v>
      </c>
      <c r="M58" s="209">
        <f t="shared" si="10"/>
        <v>0</v>
      </c>
      <c r="N58" s="209">
        <f t="shared" si="10"/>
        <v>0</v>
      </c>
      <c r="O58" s="209">
        <f t="shared" si="10"/>
        <v>0</v>
      </c>
      <c r="P58" s="176">
        <f>E58+J58</f>
        <v>756728</v>
      </c>
    </row>
    <row r="59" spans="1:16" s="79" customFormat="1" ht="56.25">
      <c r="A59" s="196">
        <v>610160</v>
      </c>
      <c r="B59" s="167">
        <v>160</v>
      </c>
      <c r="C59" s="168">
        <v>111</v>
      </c>
      <c r="D59" s="219" t="s">
        <v>125</v>
      </c>
      <c r="E59" s="184">
        <f>F59+I59</f>
        <v>756728</v>
      </c>
      <c r="F59" s="73">
        <v>756728</v>
      </c>
      <c r="G59" s="73">
        <v>607100</v>
      </c>
      <c r="H59" s="73">
        <v>15748</v>
      </c>
      <c r="I59" s="74"/>
      <c r="J59" s="185">
        <f>K59+L59</f>
        <v>0</v>
      </c>
      <c r="K59" s="75"/>
      <c r="L59" s="75"/>
      <c r="M59" s="75"/>
      <c r="N59" s="75"/>
      <c r="O59" s="75"/>
      <c r="P59" s="176">
        <f t="shared" si="3"/>
        <v>756728</v>
      </c>
    </row>
    <row r="60" spans="1:16" s="212" customFormat="1" ht="12">
      <c r="A60" s="217"/>
      <c r="B60" s="216">
        <v>1000</v>
      </c>
      <c r="C60" s="215"/>
      <c r="D60" s="218" t="s">
        <v>308</v>
      </c>
      <c r="E60" s="208">
        <f>F60+I60</f>
        <v>73273488</v>
      </c>
      <c r="F60" s="209">
        <f>F61+F62+F65+F66+F67+F68+F70+F71+F69+F72</f>
        <v>73273488</v>
      </c>
      <c r="G60" s="209">
        <f t="shared" ref="G60:N60" si="11">G61+G62+G65+G66+G67+G68+G70+G71</f>
        <v>53912897</v>
      </c>
      <c r="H60" s="209">
        <f t="shared" si="11"/>
        <v>3854000</v>
      </c>
      <c r="I60" s="209">
        <f t="shared" si="11"/>
        <v>0</v>
      </c>
      <c r="J60" s="185">
        <f>K60+L60</f>
        <v>1870533</v>
      </c>
      <c r="K60" s="209">
        <f>K61+K62+K65+K66+K67+K68+K70+K71+K64</f>
        <v>1843203</v>
      </c>
      <c r="L60" s="209">
        <f t="shared" si="11"/>
        <v>27330</v>
      </c>
      <c r="M60" s="209">
        <f t="shared" si="11"/>
        <v>0</v>
      </c>
      <c r="N60" s="209">
        <f t="shared" si="11"/>
        <v>0</v>
      </c>
      <c r="O60" s="209">
        <f>O61+O62+O65+O66+O67+O68+O70+O71+O64</f>
        <v>1843203</v>
      </c>
      <c r="P60" s="176">
        <f>E60+J60</f>
        <v>75144021</v>
      </c>
    </row>
    <row r="61" spans="1:16" s="79" customFormat="1" ht="12">
      <c r="A61" s="196">
        <v>611010</v>
      </c>
      <c r="B61" s="169">
        <v>1010</v>
      </c>
      <c r="C61" s="168">
        <v>910</v>
      </c>
      <c r="D61" s="219" t="s">
        <v>166</v>
      </c>
      <c r="E61" s="184">
        <f t="shared" ref="E61:E70" si="12">F61+I61</f>
        <v>12558791</v>
      </c>
      <c r="F61" s="73">
        <v>12558791</v>
      </c>
      <c r="G61" s="75">
        <v>8270476</v>
      </c>
      <c r="H61" s="75">
        <v>724697</v>
      </c>
      <c r="I61" s="74"/>
      <c r="J61" s="185">
        <f t="shared" ref="J61:J70" si="13">K61+L61</f>
        <v>0</v>
      </c>
      <c r="K61" s="75"/>
      <c r="L61" s="75"/>
      <c r="M61" s="75"/>
      <c r="N61" s="75"/>
      <c r="O61" s="75"/>
      <c r="P61" s="176">
        <f t="shared" si="3"/>
        <v>12558791</v>
      </c>
    </row>
    <row r="62" spans="1:16" s="79" customFormat="1" ht="45">
      <c r="A62" s="196">
        <v>611021</v>
      </c>
      <c r="B62" s="169">
        <v>1021</v>
      </c>
      <c r="C62" s="168">
        <v>921</v>
      </c>
      <c r="D62" s="219" t="s">
        <v>287</v>
      </c>
      <c r="E62" s="184">
        <f t="shared" si="12"/>
        <v>17319158</v>
      </c>
      <c r="F62" s="73">
        <v>17319158</v>
      </c>
      <c r="G62" s="73">
        <v>10680253</v>
      </c>
      <c r="H62" s="73">
        <v>3073159</v>
      </c>
      <c r="I62" s="74"/>
      <c r="J62" s="185">
        <f t="shared" si="13"/>
        <v>555033</v>
      </c>
      <c r="K62" s="73">
        <v>548203</v>
      </c>
      <c r="L62" s="75">
        <v>6830</v>
      </c>
      <c r="M62" s="75"/>
      <c r="N62" s="75"/>
      <c r="O62" s="73">
        <v>548203</v>
      </c>
      <c r="P62" s="176">
        <f t="shared" si="3"/>
        <v>17874191</v>
      </c>
    </row>
    <row r="63" spans="1:16" s="85" customFormat="1" ht="112.5">
      <c r="A63" s="220"/>
      <c r="B63" s="224"/>
      <c r="C63" s="168"/>
      <c r="D63" s="223" t="s">
        <v>36</v>
      </c>
      <c r="E63" s="184">
        <f t="shared" si="12"/>
        <v>1052200</v>
      </c>
      <c r="F63" s="82">
        <v>1052200</v>
      </c>
      <c r="G63" s="82"/>
      <c r="H63" s="82">
        <v>1663180</v>
      </c>
      <c r="I63" s="83"/>
      <c r="J63" s="185">
        <f t="shared" si="13"/>
        <v>0</v>
      </c>
      <c r="K63" s="82"/>
      <c r="L63" s="84"/>
      <c r="M63" s="84"/>
      <c r="N63" s="84"/>
      <c r="O63" s="82"/>
      <c r="P63" s="176">
        <f t="shared" si="3"/>
        <v>1052200</v>
      </c>
    </row>
    <row r="64" spans="1:16" s="85" customFormat="1" ht="45">
      <c r="A64" s="220">
        <v>611061</v>
      </c>
      <c r="B64" s="224">
        <v>1061</v>
      </c>
      <c r="C64" s="168">
        <v>921</v>
      </c>
      <c r="D64" s="219" t="s">
        <v>287</v>
      </c>
      <c r="E64" s="184"/>
      <c r="F64" s="82"/>
      <c r="G64" s="82"/>
      <c r="H64" s="82"/>
      <c r="I64" s="83"/>
      <c r="J64" s="185">
        <f t="shared" si="13"/>
        <v>925000</v>
      </c>
      <c r="K64" s="82">
        <v>925000</v>
      </c>
      <c r="L64" s="84"/>
      <c r="M64" s="84"/>
      <c r="N64" s="84"/>
      <c r="O64" s="82">
        <v>925000</v>
      </c>
      <c r="P64" s="176">
        <f t="shared" si="3"/>
        <v>925000</v>
      </c>
    </row>
    <row r="65" spans="1:16" s="79" customFormat="1" ht="45">
      <c r="A65" s="196">
        <v>611031</v>
      </c>
      <c r="B65" s="169">
        <v>1031</v>
      </c>
      <c r="C65" s="168">
        <v>921</v>
      </c>
      <c r="D65" s="219" t="s">
        <v>287</v>
      </c>
      <c r="E65" s="184">
        <f t="shared" si="12"/>
        <v>38494900</v>
      </c>
      <c r="F65" s="73">
        <v>38494900</v>
      </c>
      <c r="G65" s="73">
        <v>31552459</v>
      </c>
      <c r="H65" s="73"/>
      <c r="I65" s="74"/>
      <c r="J65" s="185">
        <f t="shared" si="13"/>
        <v>0</v>
      </c>
      <c r="K65" s="73"/>
      <c r="L65" s="75"/>
      <c r="M65" s="75"/>
      <c r="N65" s="75"/>
      <c r="O65" s="73"/>
      <c r="P65" s="176">
        <f t="shared" si="3"/>
        <v>38494900</v>
      </c>
    </row>
    <row r="66" spans="1:16" s="79" customFormat="1" ht="56.25">
      <c r="A66" s="196">
        <v>611070</v>
      </c>
      <c r="B66" s="169">
        <v>1070</v>
      </c>
      <c r="C66" s="168">
        <v>960</v>
      </c>
      <c r="D66" s="219" t="s">
        <v>209</v>
      </c>
      <c r="E66" s="184">
        <f t="shared" si="12"/>
        <v>900446</v>
      </c>
      <c r="F66" s="73">
        <v>900446</v>
      </c>
      <c r="G66" s="73">
        <v>709148</v>
      </c>
      <c r="H66" s="73">
        <v>21144</v>
      </c>
      <c r="I66" s="74"/>
      <c r="J66" s="185">
        <f t="shared" si="13"/>
        <v>20500</v>
      </c>
      <c r="K66" s="73"/>
      <c r="L66" s="73">
        <v>20500</v>
      </c>
      <c r="M66" s="73"/>
      <c r="N66" s="73"/>
      <c r="O66" s="73"/>
      <c r="P66" s="176">
        <f t="shared" si="3"/>
        <v>920946</v>
      </c>
    </row>
    <row r="67" spans="1:16" s="79" customFormat="1" ht="33.75">
      <c r="A67" s="196">
        <v>611141</v>
      </c>
      <c r="B67" s="169">
        <v>1141</v>
      </c>
      <c r="C67" s="168">
        <v>990</v>
      </c>
      <c r="D67" s="219" t="s">
        <v>156</v>
      </c>
      <c r="E67" s="184">
        <f t="shared" si="12"/>
        <v>1745230</v>
      </c>
      <c r="F67" s="73">
        <v>1745230</v>
      </c>
      <c r="G67" s="73">
        <v>1444048</v>
      </c>
      <c r="H67" s="73">
        <v>35000</v>
      </c>
      <c r="I67" s="74"/>
      <c r="J67" s="185">
        <f t="shared" si="13"/>
        <v>0</v>
      </c>
      <c r="K67" s="73"/>
      <c r="L67" s="75"/>
      <c r="M67" s="75"/>
      <c r="N67" s="75"/>
      <c r="O67" s="73"/>
      <c r="P67" s="176">
        <f t="shared" si="3"/>
        <v>1745230</v>
      </c>
    </row>
    <row r="68" spans="1:16" s="79" customFormat="1" ht="22.5">
      <c r="A68" s="196">
        <v>611142</v>
      </c>
      <c r="B68" s="169">
        <v>1142</v>
      </c>
      <c r="C68" s="168">
        <v>990</v>
      </c>
      <c r="D68" s="219" t="s">
        <v>157</v>
      </c>
      <c r="E68" s="184">
        <f t="shared" si="12"/>
        <v>1203804</v>
      </c>
      <c r="F68" s="73">
        <v>1203804</v>
      </c>
      <c r="G68" s="75">
        <v>452346</v>
      </c>
      <c r="H68" s="75"/>
      <c r="I68" s="74"/>
      <c r="J68" s="185">
        <f t="shared" si="13"/>
        <v>370000</v>
      </c>
      <c r="K68" s="73">
        <v>370000</v>
      </c>
      <c r="L68" s="75"/>
      <c r="M68" s="75"/>
      <c r="N68" s="75"/>
      <c r="O68" s="73">
        <v>370000</v>
      </c>
      <c r="P68" s="176">
        <f t="shared" si="3"/>
        <v>1573804</v>
      </c>
    </row>
    <row r="69" spans="1:16" s="79" customFormat="1" ht="45">
      <c r="A69" s="196">
        <v>611151</v>
      </c>
      <c r="B69" s="169">
        <v>1151</v>
      </c>
      <c r="C69" s="168">
        <v>990</v>
      </c>
      <c r="D69" s="219" t="s">
        <v>382</v>
      </c>
      <c r="E69" s="184">
        <f t="shared" si="12"/>
        <v>48453</v>
      </c>
      <c r="F69" s="73">
        <v>48453</v>
      </c>
      <c r="G69" s="75">
        <v>33143</v>
      </c>
      <c r="H69" s="75"/>
      <c r="I69" s="74"/>
      <c r="J69" s="185"/>
      <c r="K69" s="73"/>
      <c r="L69" s="75"/>
      <c r="M69" s="75"/>
      <c r="N69" s="75"/>
      <c r="O69" s="73"/>
      <c r="P69" s="176">
        <f t="shared" si="3"/>
        <v>48453</v>
      </c>
    </row>
    <row r="70" spans="1:16" s="79" customFormat="1" ht="45">
      <c r="A70" s="196">
        <v>611152</v>
      </c>
      <c r="B70" s="169">
        <v>1152</v>
      </c>
      <c r="C70" s="168">
        <v>990</v>
      </c>
      <c r="D70" s="219" t="s">
        <v>289</v>
      </c>
      <c r="E70" s="184">
        <f t="shared" si="12"/>
        <v>938025</v>
      </c>
      <c r="F70" s="75">
        <v>938025</v>
      </c>
      <c r="G70" s="75">
        <v>768872</v>
      </c>
      <c r="H70" s="75"/>
      <c r="I70" s="74"/>
      <c r="J70" s="185">
        <f t="shared" si="13"/>
        <v>0</v>
      </c>
      <c r="K70" s="73"/>
      <c r="L70" s="75"/>
      <c r="M70" s="75"/>
      <c r="N70" s="75"/>
      <c r="O70" s="73"/>
      <c r="P70" s="176">
        <f t="shared" si="3"/>
        <v>938025</v>
      </c>
    </row>
    <row r="71" spans="1:16" s="79" customFormat="1" ht="78.75">
      <c r="A71" s="196">
        <v>611200</v>
      </c>
      <c r="B71" s="169">
        <v>1200</v>
      </c>
      <c r="C71" s="168">
        <v>990</v>
      </c>
      <c r="D71" s="219" t="s">
        <v>288</v>
      </c>
      <c r="E71" s="184">
        <f>F71+I71</f>
        <v>43060</v>
      </c>
      <c r="F71" s="75">
        <v>43060</v>
      </c>
      <c r="G71" s="75">
        <v>35295</v>
      </c>
      <c r="H71" s="75"/>
      <c r="I71" s="74"/>
      <c r="J71" s="185">
        <f>K71+L71</f>
        <v>0</v>
      </c>
      <c r="K71" s="73"/>
      <c r="L71" s="75"/>
      <c r="M71" s="75"/>
      <c r="N71" s="75"/>
      <c r="O71" s="73"/>
      <c r="P71" s="176">
        <f>E71+J71</f>
        <v>43060</v>
      </c>
    </row>
    <row r="72" spans="1:16" s="79" customFormat="1" ht="90">
      <c r="A72" s="196">
        <v>611210</v>
      </c>
      <c r="B72" s="169">
        <v>1210</v>
      </c>
      <c r="C72" s="168">
        <v>990</v>
      </c>
      <c r="D72" s="219" t="s">
        <v>383</v>
      </c>
      <c r="E72" s="233">
        <f>F72+I72</f>
        <v>21621</v>
      </c>
      <c r="F72" s="75">
        <v>21621</v>
      </c>
      <c r="G72" s="75">
        <v>17721</v>
      </c>
      <c r="H72" s="75"/>
      <c r="I72" s="234"/>
      <c r="J72" s="235"/>
      <c r="K72" s="73"/>
      <c r="L72" s="75"/>
      <c r="M72" s="75"/>
      <c r="N72" s="75"/>
      <c r="O72" s="236"/>
      <c r="P72" s="176">
        <f>E72+J72</f>
        <v>21621</v>
      </c>
    </row>
    <row r="73" spans="1:16" s="79" customFormat="1" ht="22.5">
      <c r="A73" s="217"/>
      <c r="B73" s="216">
        <v>7000</v>
      </c>
      <c r="C73" s="215"/>
      <c r="D73" s="218" t="s">
        <v>313</v>
      </c>
      <c r="E73" s="259">
        <f>F73+G73</f>
        <v>0</v>
      </c>
      <c r="F73" s="211">
        <f>F74</f>
        <v>0</v>
      </c>
      <c r="G73" s="211">
        <f>G74</f>
        <v>0</v>
      </c>
      <c r="H73" s="211">
        <f>H74</f>
        <v>0</v>
      </c>
      <c r="I73" s="211">
        <f>I74</f>
        <v>0</v>
      </c>
      <c r="J73" s="259">
        <f>K73+L73</f>
        <v>23240</v>
      </c>
      <c r="K73" s="209">
        <f>K74</f>
        <v>23240</v>
      </c>
      <c r="L73" s="209">
        <f>L74</f>
        <v>0</v>
      </c>
      <c r="M73" s="209">
        <f>M74</f>
        <v>0</v>
      </c>
      <c r="N73" s="209">
        <f>N74</f>
        <v>0</v>
      </c>
      <c r="O73" s="209">
        <f>O74</f>
        <v>23240</v>
      </c>
      <c r="P73" s="176">
        <f>E73+J73</f>
        <v>23240</v>
      </c>
    </row>
    <row r="74" spans="1:16" s="79" customFormat="1" ht="22.5">
      <c r="A74" s="196">
        <v>617321</v>
      </c>
      <c r="B74" s="169">
        <v>7321</v>
      </c>
      <c r="C74" s="168">
        <v>443</v>
      </c>
      <c r="D74" s="219" t="s">
        <v>409</v>
      </c>
      <c r="E74" s="233">
        <f>F74+I74</f>
        <v>0</v>
      </c>
      <c r="F74" s="75"/>
      <c r="G74" s="75"/>
      <c r="H74" s="75"/>
      <c r="I74" s="234"/>
      <c r="J74" s="233">
        <f>K74+L74</f>
        <v>23240</v>
      </c>
      <c r="K74" s="73">
        <v>23240</v>
      </c>
      <c r="L74" s="75"/>
      <c r="M74" s="75"/>
      <c r="N74" s="75"/>
      <c r="O74" s="236">
        <v>23240</v>
      </c>
      <c r="P74" s="176">
        <f>E74+J74</f>
        <v>23240</v>
      </c>
    </row>
    <row r="75" spans="1:16" s="70" customFormat="1" ht="33.75">
      <c r="A75" s="179">
        <v>1000000</v>
      </c>
      <c r="B75" s="172"/>
      <c r="C75" s="172"/>
      <c r="D75" s="177" t="s">
        <v>90</v>
      </c>
      <c r="E75" s="186">
        <f>E76</f>
        <v>8318833</v>
      </c>
      <c r="F75" s="175">
        <f t="shared" ref="F75:O75" si="14">F76</f>
        <v>8318833</v>
      </c>
      <c r="G75" s="175">
        <f t="shared" si="14"/>
        <v>6470135</v>
      </c>
      <c r="H75" s="175">
        <f t="shared" si="14"/>
        <v>322120</v>
      </c>
      <c r="I75" s="187">
        <f t="shared" si="14"/>
        <v>0</v>
      </c>
      <c r="J75" s="186">
        <f t="shared" si="14"/>
        <v>132000</v>
      </c>
      <c r="K75" s="175">
        <f t="shared" si="14"/>
        <v>0</v>
      </c>
      <c r="L75" s="175">
        <f t="shared" si="14"/>
        <v>132000</v>
      </c>
      <c r="M75" s="175">
        <f t="shared" si="14"/>
        <v>108196</v>
      </c>
      <c r="N75" s="175">
        <f t="shared" si="14"/>
        <v>0</v>
      </c>
      <c r="O75" s="187">
        <f t="shared" si="14"/>
        <v>0</v>
      </c>
      <c r="P75" s="176">
        <f t="shared" si="3"/>
        <v>8450833</v>
      </c>
    </row>
    <row r="76" spans="1:16" s="70" customFormat="1" ht="33.75">
      <c r="A76" s="179">
        <v>1010000</v>
      </c>
      <c r="B76" s="172"/>
      <c r="C76" s="172"/>
      <c r="D76" s="173" t="s">
        <v>90</v>
      </c>
      <c r="E76" s="195">
        <f>F76+I76</f>
        <v>8318833</v>
      </c>
      <c r="F76" s="178">
        <f>F77+F79+F81+F87</f>
        <v>8318833</v>
      </c>
      <c r="G76" s="178">
        <f>G77+G79+G81+G87</f>
        <v>6470135</v>
      </c>
      <c r="H76" s="178">
        <f>H77+H79+H81+H87</f>
        <v>322120</v>
      </c>
      <c r="I76" s="178">
        <f>I77+I79+I81+I87</f>
        <v>0</v>
      </c>
      <c r="J76" s="195">
        <f>K76+L76</f>
        <v>132000</v>
      </c>
      <c r="K76" s="178">
        <f>K77+K79+K81+K87</f>
        <v>0</v>
      </c>
      <c r="L76" s="178">
        <f>L77+L79+L81+L87</f>
        <v>132000</v>
      </c>
      <c r="M76" s="178">
        <f>M77+M79+M81+M87</f>
        <v>108196</v>
      </c>
      <c r="N76" s="178">
        <f>N77+N79+N81+N87</f>
        <v>0</v>
      </c>
      <c r="O76" s="178">
        <f>O77+O79+O81+O87</f>
        <v>0</v>
      </c>
      <c r="P76" s="176">
        <f t="shared" si="3"/>
        <v>8450833</v>
      </c>
    </row>
    <row r="77" spans="1:16" s="70" customFormat="1">
      <c r="A77" s="213"/>
      <c r="B77" s="214">
        <v>100</v>
      </c>
      <c r="C77" s="215"/>
      <c r="D77" s="218" t="s">
        <v>307</v>
      </c>
      <c r="E77" s="208">
        <f>F77+I77</f>
        <v>689278</v>
      </c>
      <c r="F77" s="209">
        <f>F78</f>
        <v>689278</v>
      </c>
      <c r="G77" s="209">
        <f t="shared" ref="G77:O77" si="15">G78</f>
        <v>578703</v>
      </c>
      <c r="H77" s="209">
        <f t="shared" si="15"/>
        <v>600</v>
      </c>
      <c r="I77" s="209">
        <f t="shared" si="15"/>
        <v>0</v>
      </c>
      <c r="J77" s="184">
        <f>K77+L77</f>
        <v>0</v>
      </c>
      <c r="K77" s="209">
        <f t="shared" si="15"/>
        <v>0</v>
      </c>
      <c r="L77" s="209">
        <f t="shared" si="15"/>
        <v>0</v>
      </c>
      <c r="M77" s="209">
        <f t="shared" si="15"/>
        <v>0</v>
      </c>
      <c r="N77" s="209">
        <f t="shared" si="15"/>
        <v>0</v>
      </c>
      <c r="O77" s="209">
        <f t="shared" si="15"/>
        <v>0</v>
      </c>
      <c r="P77" s="176">
        <f t="shared" si="3"/>
        <v>689278</v>
      </c>
    </row>
    <row r="78" spans="1:16" s="79" customFormat="1" ht="56.25">
      <c r="A78" s="166">
        <v>1010160</v>
      </c>
      <c r="B78" s="167">
        <v>160</v>
      </c>
      <c r="C78" s="168">
        <v>111</v>
      </c>
      <c r="D78" s="219" t="s">
        <v>125</v>
      </c>
      <c r="E78" s="184">
        <f>F78+I78</f>
        <v>689278</v>
      </c>
      <c r="F78" s="73">
        <v>689278</v>
      </c>
      <c r="G78" s="73">
        <v>578703</v>
      </c>
      <c r="H78" s="73">
        <v>600</v>
      </c>
      <c r="I78" s="74"/>
      <c r="J78" s="184">
        <f>K78+L78</f>
        <v>0</v>
      </c>
      <c r="K78" s="75"/>
      <c r="L78" s="73"/>
      <c r="M78" s="73"/>
      <c r="N78" s="73"/>
      <c r="O78" s="75"/>
      <c r="P78" s="176">
        <f t="shared" ref="P78:P98" si="16">E78+J78</f>
        <v>689278</v>
      </c>
    </row>
    <row r="79" spans="1:16" s="212" customFormat="1" ht="12">
      <c r="A79" s="213"/>
      <c r="B79" s="216">
        <v>1000</v>
      </c>
      <c r="C79" s="215"/>
      <c r="D79" s="218" t="s">
        <v>308</v>
      </c>
      <c r="E79" s="208">
        <f>F79+I79</f>
        <v>1823708</v>
      </c>
      <c r="F79" s="209">
        <f>F80</f>
        <v>1823708</v>
      </c>
      <c r="G79" s="209">
        <f t="shared" ref="G79:O79" si="17">G80</f>
        <v>1472279</v>
      </c>
      <c r="H79" s="209">
        <f t="shared" si="17"/>
        <v>45300</v>
      </c>
      <c r="I79" s="209">
        <f t="shared" si="17"/>
        <v>0</v>
      </c>
      <c r="J79" s="184">
        <f t="shared" ref="J79:J88" si="18">K79+L79</f>
        <v>132000</v>
      </c>
      <c r="K79" s="209">
        <f t="shared" si="17"/>
        <v>0</v>
      </c>
      <c r="L79" s="209">
        <f t="shared" si="17"/>
        <v>132000</v>
      </c>
      <c r="M79" s="209">
        <f t="shared" si="17"/>
        <v>108196</v>
      </c>
      <c r="N79" s="209">
        <f t="shared" si="17"/>
        <v>0</v>
      </c>
      <c r="O79" s="209">
        <f t="shared" si="17"/>
        <v>0</v>
      </c>
      <c r="P79" s="176">
        <f>E79+J79</f>
        <v>1955708</v>
      </c>
    </row>
    <row r="80" spans="1:16" s="79" customFormat="1" ht="21.75" customHeight="1">
      <c r="A80" s="166">
        <v>1011080</v>
      </c>
      <c r="B80" s="169">
        <v>1080</v>
      </c>
      <c r="C80" s="168">
        <v>960</v>
      </c>
      <c r="D80" s="219" t="s">
        <v>208</v>
      </c>
      <c r="E80" s="184">
        <f t="shared" ref="E80:E88" si="19">F80+I80</f>
        <v>1823708</v>
      </c>
      <c r="F80" s="73">
        <v>1823708</v>
      </c>
      <c r="G80" s="73">
        <v>1472279</v>
      </c>
      <c r="H80" s="73">
        <v>45300</v>
      </c>
      <c r="I80" s="74"/>
      <c r="J80" s="184">
        <f t="shared" si="18"/>
        <v>132000</v>
      </c>
      <c r="K80" s="75"/>
      <c r="L80" s="73">
        <v>132000</v>
      </c>
      <c r="M80" s="73">
        <v>108196</v>
      </c>
      <c r="N80" s="73"/>
      <c r="O80" s="73"/>
      <c r="P80" s="176">
        <f t="shared" si="16"/>
        <v>1955708</v>
      </c>
    </row>
    <row r="81" spans="1:16" s="212" customFormat="1" ht="12">
      <c r="A81" s="213"/>
      <c r="B81" s="216">
        <v>4000</v>
      </c>
      <c r="C81" s="215"/>
      <c r="D81" s="218" t="s">
        <v>315</v>
      </c>
      <c r="E81" s="184">
        <f t="shared" si="19"/>
        <v>4875972</v>
      </c>
      <c r="F81" s="209">
        <f>SUM(F82:F86)</f>
        <v>4875972</v>
      </c>
      <c r="G81" s="209">
        <f t="shared" ref="G81:O81" si="20">SUM(G82:G86)</f>
        <v>3671278</v>
      </c>
      <c r="H81" s="209">
        <f t="shared" si="20"/>
        <v>255220</v>
      </c>
      <c r="I81" s="209">
        <f t="shared" si="20"/>
        <v>0</v>
      </c>
      <c r="J81" s="184">
        <f t="shared" si="18"/>
        <v>0</v>
      </c>
      <c r="K81" s="209">
        <f t="shared" si="20"/>
        <v>0</v>
      </c>
      <c r="L81" s="209">
        <f t="shared" si="20"/>
        <v>0</v>
      </c>
      <c r="M81" s="209">
        <f t="shared" si="20"/>
        <v>0</v>
      </c>
      <c r="N81" s="209">
        <f t="shared" si="20"/>
        <v>0</v>
      </c>
      <c r="O81" s="209">
        <f t="shared" si="20"/>
        <v>0</v>
      </c>
      <c r="P81" s="176">
        <f t="shared" si="16"/>
        <v>4875972</v>
      </c>
    </row>
    <row r="82" spans="1:16" s="79" customFormat="1" ht="22.5">
      <c r="A82" s="166">
        <v>1014030</v>
      </c>
      <c r="B82" s="169">
        <v>4030</v>
      </c>
      <c r="C82" s="168">
        <v>824</v>
      </c>
      <c r="D82" s="219" t="s">
        <v>154</v>
      </c>
      <c r="E82" s="184">
        <f t="shared" si="19"/>
        <v>1373085</v>
      </c>
      <c r="F82" s="73">
        <v>1373085</v>
      </c>
      <c r="G82" s="73">
        <v>1065217</v>
      </c>
      <c r="H82" s="73">
        <v>37160</v>
      </c>
      <c r="I82" s="74"/>
      <c r="J82" s="184">
        <f t="shared" si="18"/>
        <v>0</v>
      </c>
      <c r="K82" s="73"/>
      <c r="L82" s="73"/>
      <c r="M82" s="73"/>
      <c r="N82" s="73"/>
      <c r="O82" s="73"/>
      <c r="P82" s="176">
        <f t="shared" si="16"/>
        <v>1373085</v>
      </c>
    </row>
    <row r="83" spans="1:16" s="79" customFormat="1" ht="22.5">
      <c r="A83" s="166">
        <v>1014040</v>
      </c>
      <c r="B83" s="169">
        <v>4040</v>
      </c>
      <c r="C83" s="168">
        <v>824</v>
      </c>
      <c r="D83" s="219" t="s">
        <v>189</v>
      </c>
      <c r="E83" s="184">
        <f t="shared" si="19"/>
        <v>228730</v>
      </c>
      <c r="F83" s="73">
        <v>228730</v>
      </c>
      <c r="G83" s="73">
        <v>151010</v>
      </c>
      <c r="H83" s="73">
        <v>28000</v>
      </c>
      <c r="I83" s="74"/>
      <c r="J83" s="184">
        <f t="shared" si="18"/>
        <v>0</v>
      </c>
      <c r="K83" s="75"/>
      <c r="L83" s="73"/>
      <c r="M83" s="73"/>
      <c r="N83" s="73"/>
      <c r="O83" s="73"/>
      <c r="P83" s="176">
        <f t="shared" si="16"/>
        <v>228730</v>
      </c>
    </row>
    <row r="84" spans="1:16" s="79" customFormat="1" ht="56.25">
      <c r="A84" s="166">
        <v>1014060</v>
      </c>
      <c r="B84" s="169">
        <v>4060</v>
      </c>
      <c r="C84" s="168">
        <v>828</v>
      </c>
      <c r="D84" s="219" t="s">
        <v>19</v>
      </c>
      <c r="E84" s="184">
        <f t="shared" si="19"/>
        <v>2546077</v>
      </c>
      <c r="F84" s="73">
        <v>2546077</v>
      </c>
      <c r="G84" s="75">
        <v>1927935</v>
      </c>
      <c r="H84" s="75">
        <v>190060</v>
      </c>
      <c r="I84" s="74"/>
      <c r="J84" s="184">
        <f t="shared" si="18"/>
        <v>0</v>
      </c>
      <c r="K84" s="75"/>
      <c r="L84" s="75"/>
      <c r="M84" s="75"/>
      <c r="N84" s="75"/>
      <c r="O84" s="75"/>
      <c r="P84" s="176">
        <f t="shared" si="16"/>
        <v>2546077</v>
      </c>
    </row>
    <row r="85" spans="1:16" s="79" customFormat="1" ht="33.75">
      <c r="A85" s="166">
        <v>1014081</v>
      </c>
      <c r="B85" s="169">
        <v>4081</v>
      </c>
      <c r="C85" s="168">
        <v>829</v>
      </c>
      <c r="D85" s="219" t="s">
        <v>290</v>
      </c>
      <c r="E85" s="184">
        <f t="shared" si="19"/>
        <v>648080</v>
      </c>
      <c r="F85" s="73">
        <v>648080</v>
      </c>
      <c r="G85" s="73">
        <v>527116</v>
      </c>
      <c r="H85" s="73"/>
      <c r="I85" s="74"/>
      <c r="J85" s="184">
        <f t="shared" si="18"/>
        <v>0</v>
      </c>
      <c r="K85" s="75"/>
      <c r="L85" s="73"/>
      <c r="M85" s="75"/>
      <c r="N85" s="75"/>
      <c r="O85" s="75"/>
      <c r="P85" s="176">
        <f t="shared" si="16"/>
        <v>648080</v>
      </c>
    </row>
    <row r="86" spans="1:16" s="79" customFormat="1" ht="22.5">
      <c r="A86" s="166">
        <v>1014082</v>
      </c>
      <c r="B86" s="169">
        <v>4082</v>
      </c>
      <c r="C86" s="168">
        <v>829</v>
      </c>
      <c r="D86" s="219" t="s">
        <v>169</v>
      </c>
      <c r="E86" s="184">
        <f t="shared" si="19"/>
        <v>80000</v>
      </c>
      <c r="F86" s="73">
        <v>80000</v>
      </c>
      <c r="G86" s="75"/>
      <c r="H86" s="75"/>
      <c r="I86" s="74"/>
      <c r="J86" s="184">
        <f t="shared" si="18"/>
        <v>0</v>
      </c>
      <c r="K86" s="75"/>
      <c r="L86" s="75"/>
      <c r="M86" s="75"/>
      <c r="N86" s="75"/>
      <c r="O86" s="75"/>
      <c r="P86" s="176">
        <f t="shared" si="16"/>
        <v>80000</v>
      </c>
    </row>
    <row r="87" spans="1:16" s="212" customFormat="1" ht="22.5">
      <c r="A87" s="213"/>
      <c r="B87" s="216">
        <v>5000</v>
      </c>
      <c r="C87" s="215"/>
      <c r="D87" s="218" t="s">
        <v>316</v>
      </c>
      <c r="E87" s="208">
        <f>F87+I87</f>
        <v>929875</v>
      </c>
      <c r="F87" s="209">
        <f>F88</f>
        <v>929875</v>
      </c>
      <c r="G87" s="209">
        <f t="shared" ref="G87:O87" si="21">G88</f>
        <v>747875</v>
      </c>
      <c r="H87" s="209">
        <f t="shared" si="21"/>
        <v>21000</v>
      </c>
      <c r="I87" s="209">
        <f t="shared" si="21"/>
        <v>0</v>
      </c>
      <c r="J87" s="184">
        <f t="shared" si="18"/>
        <v>0</v>
      </c>
      <c r="K87" s="209">
        <f t="shared" si="21"/>
        <v>0</v>
      </c>
      <c r="L87" s="209">
        <f t="shared" si="21"/>
        <v>0</v>
      </c>
      <c r="M87" s="209">
        <f t="shared" si="21"/>
        <v>0</v>
      </c>
      <c r="N87" s="209">
        <f t="shared" si="21"/>
        <v>0</v>
      </c>
      <c r="O87" s="209">
        <f t="shared" si="21"/>
        <v>0</v>
      </c>
      <c r="P87" s="176">
        <f>E87+J87</f>
        <v>929875</v>
      </c>
    </row>
    <row r="88" spans="1:16" s="79" customFormat="1" ht="45">
      <c r="A88" s="166">
        <v>1015031</v>
      </c>
      <c r="B88" s="169">
        <v>5031</v>
      </c>
      <c r="C88" s="168" t="s">
        <v>186</v>
      </c>
      <c r="D88" s="219" t="s">
        <v>291</v>
      </c>
      <c r="E88" s="184">
        <f t="shared" si="19"/>
        <v>929875</v>
      </c>
      <c r="F88" s="73">
        <v>929875</v>
      </c>
      <c r="G88" s="75">
        <v>747875</v>
      </c>
      <c r="H88" s="75">
        <v>21000</v>
      </c>
      <c r="I88" s="74"/>
      <c r="J88" s="184">
        <f t="shared" si="18"/>
        <v>0</v>
      </c>
      <c r="K88" s="75"/>
      <c r="L88" s="75"/>
      <c r="M88" s="75"/>
      <c r="N88" s="75"/>
      <c r="O88" s="75"/>
      <c r="P88" s="176">
        <f t="shared" si="16"/>
        <v>929875</v>
      </c>
    </row>
    <row r="89" spans="1:16" s="70" customFormat="1" ht="33.75">
      <c r="A89" s="179">
        <v>3700000</v>
      </c>
      <c r="B89" s="172"/>
      <c r="C89" s="172"/>
      <c r="D89" s="177" t="s">
        <v>37</v>
      </c>
      <c r="E89" s="186">
        <f>E90</f>
        <v>1730585</v>
      </c>
      <c r="F89" s="175">
        <f t="shared" ref="F89:O89" si="22">F90</f>
        <v>1660905</v>
      </c>
      <c r="G89" s="175">
        <f t="shared" si="22"/>
        <v>1247217</v>
      </c>
      <c r="H89" s="175">
        <f t="shared" si="22"/>
        <v>28300</v>
      </c>
      <c r="I89" s="187">
        <f t="shared" si="22"/>
        <v>0</v>
      </c>
      <c r="J89" s="186">
        <f t="shared" si="22"/>
        <v>185000</v>
      </c>
      <c r="K89" s="175">
        <f t="shared" si="22"/>
        <v>185000</v>
      </c>
      <c r="L89" s="175">
        <f t="shared" si="22"/>
        <v>0</v>
      </c>
      <c r="M89" s="175">
        <f t="shared" si="22"/>
        <v>0</v>
      </c>
      <c r="N89" s="175">
        <f t="shared" si="22"/>
        <v>0</v>
      </c>
      <c r="O89" s="187">
        <f t="shared" si="22"/>
        <v>185000</v>
      </c>
      <c r="P89" s="176">
        <f t="shared" si="16"/>
        <v>1915585</v>
      </c>
    </row>
    <row r="90" spans="1:16" s="66" customFormat="1" ht="33.75">
      <c r="A90" s="179">
        <v>3710000</v>
      </c>
      <c r="B90" s="172"/>
      <c r="C90" s="172"/>
      <c r="D90" s="173" t="s">
        <v>37</v>
      </c>
      <c r="E90" s="195">
        <f>E91+E93+E95</f>
        <v>1730585</v>
      </c>
      <c r="F90" s="178">
        <f>F91+F93+F95</f>
        <v>1660905</v>
      </c>
      <c r="G90" s="178">
        <f>G91+G93+G95</f>
        <v>1247217</v>
      </c>
      <c r="H90" s="178">
        <f>H91+H93+H95</f>
        <v>28300</v>
      </c>
      <c r="I90" s="178">
        <f>I91+I93+I95</f>
        <v>0</v>
      </c>
      <c r="J90" s="195">
        <f t="shared" ref="J90:J96" si="23">K90+L90</f>
        <v>185000</v>
      </c>
      <c r="K90" s="178">
        <f>K91+K93+K95</f>
        <v>185000</v>
      </c>
      <c r="L90" s="178">
        <f>L91+L93+L95</f>
        <v>0</v>
      </c>
      <c r="M90" s="178">
        <f>M91+M93+M95</f>
        <v>0</v>
      </c>
      <c r="N90" s="178">
        <f>N91+N93+N95</f>
        <v>0</v>
      </c>
      <c r="O90" s="178">
        <f>O91+O93+O95</f>
        <v>185000</v>
      </c>
      <c r="P90" s="176">
        <f t="shared" si="16"/>
        <v>1915585</v>
      </c>
    </row>
    <row r="91" spans="1:16" s="70" customFormat="1">
      <c r="A91" s="213"/>
      <c r="B91" s="214">
        <v>100</v>
      </c>
      <c r="C91" s="215"/>
      <c r="D91" s="218" t="s">
        <v>307</v>
      </c>
      <c r="E91" s="208">
        <f>F91+I91</f>
        <v>1635905</v>
      </c>
      <c r="F91" s="209">
        <f>F92</f>
        <v>1635905</v>
      </c>
      <c r="G91" s="209">
        <f>G92</f>
        <v>1247217</v>
      </c>
      <c r="H91" s="209">
        <f>H92</f>
        <v>28300</v>
      </c>
      <c r="I91" s="209">
        <f>I92</f>
        <v>0</v>
      </c>
      <c r="J91" s="185">
        <f t="shared" si="23"/>
        <v>0</v>
      </c>
      <c r="K91" s="209">
        <f>K92</f>
        <v>0</v>
      </c>
      <c r="L91" s="209">
        <f>L92</f>
        <v>0</v>
      </c>
      <c r="M91" s="209">
        <f>M92</f>
        <v>0</v>
      </c>
      <c r="N91" s="209">
        <f>N92</f>
        <v>0</v>
      </c>
      <c r="O91" s="209">
        <f>O92</f>
        <v>0</v>
      </c>
      <c r="P91" s="176">
        <f>E91+J91</f>
        <v>1635905</v>
      </c>
    </row>
    <row r="92" spans="1:16" s="79" customFormat="1" ht="56.25">
      <c r="A92" s="166">
        <v>3710160</v>
      </c>
      <c r="B92" s="167">
        <v>160</v>
      </c>
      <c r="C92" s="168">
        <v>111</v>
      </c>
      <c r="D92" s="219" t="s">
        <v>125</v>
      </c>
      <c r="E92" s="184">
        <f>F92+I92</f>
        <v>1635905</v>
      </c>
      <c r="F92" s="73">
        <v>1635905</v>
      </c>
      <c r="G92" s="73">
        <v>1247217</v>
      </c>
      <c r="H92" s="75">
        <v>28300</v>
      </c>
      <c r="I92" s="74"/>
      <c r="J92" s="185">
        <f t="shared" si="23"/>
        <v>0</v>
      </c>
      <c r="K92" s="75"/>
      <c r="L92" s="75"/>
      <c r="M92" s="75"/>
      <c r="N92" s="75"/>
      <c r="O92" s="75"/>
      <c r="P92" s="176">
        <f t="shared" si="16"/>
        <v>1635905</v>
      </c>
    </row>
    <row r="93" spans="1:16" s="212" customFormat="1" ht="12">
      <c r="A93" s="213"/>
      <c r="B93" s="216">
        <v>8000</v>
      </c>
      <c r="C93" s="215"/>
      <c r="D93" s="218" t="s">
        <v>314</v>
      </c>
      <c r="E93" s="208">
        <f>E94</f>
        <v>69680</v>
      </c>
      <c r="F93" s="211">
        <f>F94</f>
        <v>0</v>
      </c>
      <c r="G93" s="211">
        <f t="shared" ref="G93:O95" si="24">G94</f>
        <v>0</v>
      </c>
      <c r="H93" s="211">
        <f t="shared" si="24"/>
        <v>0</v>
      </c>
      <c r="I93" s="211">
        <f t="shared" si="24"/>
        <v>0</v>
      </c>
      <c r="J93" s="185">
        <f t="shared" si="23"/>
        <v>0</v>
      </c>
      <c r="K93" s="211">
        <f t="shared" si="24"/>
        <v>0</v>
      </c>
      <c r="L93" s="211">
        <f t="shared" si="24"/>
        <v>0</v>
      </c>
      <c r="M93" s="211">
        <f t="shared" si="24"/>
        <v>0</v>
      </c>
      <c r="N93" s="211">
        <f t="shared" si="24"/>
        <v>0</v>
      </c>
      <c r="O93" s="211">
        <f t="shared" si="24"/>
        <v>0</v>
      </c>
      <c r="P93" s="176">
        <f>E93+J93</f>
        <v>69680</v>
      </c>
    </row>
    <row r="94" spans="1:16" s="79" customFormat="1" ht="22.5">
      <c r="A94" s="166">
        <v>3718710</v>
      </c>
      <c r="B94" s="169">
        <v>8710</v>
      </c>
      <c r="C94" s="168">
        <v>133</v>
      </c>
      <c r="D94" s="219" t="s">
        <v>89</v>
      </c>
      <c r="E94" s="184">
        <v>69680</v>
      </c>
      <c r="F94" s="75"/>
      <c r="G94" s="75"/>
      <c r="H94" s="75"/>
      <c r="I94" s="74"/>
      <c r="J94" s="185">
        <f t="shared" si="23"/>
        <v>0</v>
      </c>
      <c r="K94" s="75"/>
      <c r="L94" s="75"/>
      <c r="M94" s="75"/>
      <c r="N94" s="75"/>
      <c r="O94" s="75"/>
      <c r="P94" s="176">
        <f t="shared" si="16"/>
        <v>69680</v>
      </c>
    </row>
    <row r="95" spans="1:16" s="79" customFormat="1" ht="22.5">
      <c r="A95" s="213"/>
      <c r="B95" s="216">
        <v>9000</v>
      </c>
      <c r="C95" s="215"/>
      <c r="D95" s="218" t="s">
        <v>408</v>
      </c>
      <c r="E95" s="208">
        <f>E96+E97</f>
        <v>25000</v>
      </c>
      <c r="F95" s="211">
        <f>F96+F97</f>
        <v>25000</v>
      </c>
      <c r="G95" s="211">
        <f t="shared" si="24"/>
        <v>0</v>
      </c>
      <c r="H95" s="211">
        <f t="shared" si="24"/>
        <v>0</v>
      </c>
      <c r="I95" s="211">
        <f t="shared" si="24"/>
        <v>0</v>
      </c>
      <c r="J95" s="185">
        <f t="shared" si="23"/>
        <v>185000</v>
      </c>
      <c r="K95" s="211">
        <f t="shared" si="24"/>
        <v>185000</v>
      </c>
      <c r="L95" s="211">
        <f t="shared" si="24"/>
        <v>0</v>
      </c>
      <c r="M95" s="211">
        <f t="shared" si="24"/>
        <v>0</v>
      </c>
      <c r="N95" s="211">
        <f t="shared" si="24"/>
        <v>0</v>
      </c>
      <c r="O95" s="211">
        <f t="shared" si="24"/>
        <v>185000</v>
      </c>
      <c r="P95" s="176">
        <f>E95+J95</f>
        <v>210000</v>
      </c>
    </row>
    <row r="96" spans="1:16" s="79" customFormat="1" ht="22.5">
      <c r="A96" s="166">
        <v>3719770</v>
      </c>
      <c r="B96" s="169">
        <v>9770</v>
      </c>
      <c r="C96" s="168">
        <v>180</v>
      </c>
      <c r="D96" s="219" t="s">
        <v>155</v>
      </c>
      <c r="E96" s="184"/>
      <c r="F96" s="75"/>
      <c r="G96" s="75"/>
      <c r="H96" s="75"/>
      <c r="I96" s="74"/>
      <c r="J96" s="185">
        <f t="shared" si="23"/>
        <v>185000</v>
      </c>
      <c r="K96" s="75">
        <v>185000</v>
      </c>
      <c r="L96" s="75"/>
      <c r="M96" s="75"/>
      <c r="N96" s="75"/>
      <c r="O96" s="75">
        <v>185000</v>
      </c>
      <c r="P96" s="176">
        <f>E96+J96</f>
        <v>185000</v>
      </c>
    </row>
    <row r="97" spans="1:16" s="79" customFormat="1" ht="77.25" thickBot="1">
      <c r="A97" s="270">
        <v>3709800</v>
      </c>
      <c r="B97" s="271">
        <v>9800</v>
      </c>
      <c r="C97" s="272">
        <v>180</v>
      </c>
      <c r="D97" s="277" t="s">
        <v>422</v>
      </c>
      <c r="E97" s="184">
        <f>F97</f>
        <v>25000</v>
      </c>
      <c r="F97" s="273">
        <v>25000</v>
      </c>
      <c r="G97" s="273"/>
      <c r="H97" s="273"/>
      <c r="I97" s="274"/>
      <c r="J97" s="275"/>
      <c r="K97" s="273"/>
      <c r="L97" s="273"/>
      <c r="M97" s="273"/>
      <c r="N97" s="273"/>
      <c r="O97" s="274"/>
      <c r="P97" s="276"/>
    </row>
    <row r="98" spans="1:16" s="66" customFormat="1" ht="12" thickBot="1">
      <c r="A98" s="180" t="s">
        <v>218</v>
      </c>
      <c r="B98" s="180" t="s">
        <v>218</v>
      </c>
      <c r="C98" s="180" t="s">
        <v>218</v>
      </c>
      <c r="D98" s="180" t="s">
        <v>219</v>
      </c>
      <c r="E98" s="191">
        <f t="shared" ref="E98:O98" si="25">E14+E56+E75+E89</f>
        <v>114977672</v>
      </c>
      <c r="F98" s="182">
        <f t="shared" si="25"/>
        <v>114907992</v>
      </c>
      <c r="G98" s="182">
        <f t="shared" si="25"/>
        <v>76973828</v>
      </c>
      <c r="H98" s="182">
        <f t="shared" si="25"/>
        <v>5927259</v>
      </c>
      <c r="I98" s="192">
        <f t="shared" si="25"/>
        <v>0</v>
      </c>
      <c r="J98" s="181">
        <f t="shared" si="25"/>
        <v>3192144</v>
      </c>
      <c r="K98" s="182">
        <f t="shared" si="25"/>
        <v>2363704</v>
      </c>
      <c r="L98" s="182">
        <f t="shared" si="25"/>
        <v>828440</v>
      </c>
      <c r="M98" s="182">
        <f t="shared" si="25"/>
        <v>108196</v>
      </c>
      <c r="N98" s="182">
        <f t="shared" si="25"/>
        <v>0</v>
      </c>
      <c r="O98" s="183">
        <f t="shared" si="25"/>
        <v>2363704</v>
      </c>
      <c r="P98" s="193">
        <f t="shared" si="16"/>
        <v>118169816</v>
      </c>
    </row>
    <row r="99" spans="1:16" ht="0.75" customHeight="1">
      <c r="E99" s="66">
        <v>110597855</v>
      </c>
    </row>
    <row r="100" spans="1:16" hidden="1">
      <c r="E100" s="170">
        <f>E98-E99</f>
        <v>4379817</v>
      </c>
    </row>
    <row r="101" spans="1:16" hidden="1">
      <c r="E101" s="66">
        <v>219718</v>
      </c>
    </row>
    <row r="102" spans="1:16" ht="18.75">
      <c r="A102" s="2"/>
      <c r="B102" s="3"/>
      <c r="C102" s="32" t="s">
        <v>122</v>
      </c>
      <c r="D102" s="32"/>
      <c r="E102" s="197"/>
      <c r="F102" s="32"/>
      <c r="G102" s="32"/>
      <c r="H102" s="32"/>
      <c r="I102" s="32"/>
      <c r="J102" s="351"/>
      <c r="K102" s="351"/>
      <c r="L102" s="351"/>
      <c r="M102" s="65"/>
      <c r="N102" s="313" t="s">
        <v>68</v>
      </c>
      <c r="O102" s="313"/>
    </row>
    <row r="103" spans="1:16" ht="15.75">
      <c r="A103" s="2"/>
      <c r="B103" s="3"/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63" t="s">
        <v>123</v>
      </c>
      <c r="N103" s="304" t="s">
        <v>124</v>
      </c>
      <c r="O103" s="304"/>
    </row>
  </sheetData>
  <mergeCells count="24">
    <mergeCell ref="N103:O103"/>
    <mergeCell ref="J10:O10"/>
    <mergeCell ref="M11:N11"/>
    <mergeCell ref="O11:O12"/>
    <mergeCell ref="J102:L102"/>
    <mergeCell ref="N102:O102"/>
    <mergeCell ref="J11:J12"/>
    <mergeCell ref="K11:K12"/>
    <mergeCell ref="L11:L12"/>
    <mergeCell ref="N1:P1"/>
    <mergeCell ref="N2:P2"/>
    <mergeCell ref="B6:P6"/>
    <mergeCell ref="C7:D7"/>
    <mergeCell ref="A10:A12"/>
    <mergeCell ref="B10:B12"/>
    <mergeCell ref="C10:C12"/>
    <mergeCell ref="D10:D12"/>
    <mergeCell ref="P10:P12"/>
    <mergeCell ref="F11:F12"/>
    <mergeCell ref="E10:I10"/>
    <mergeCell ref="C8:D8"/>
    <mergeCell ref="I11:I12"/>
    <mergeCell ref="G11:H11"/>
    <mergeCell ref="E11:E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7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97"/>
  <sheetViews>
    <sheetView zoomScaleSheetLayoutView="110" workbookViewId="0">
      <selection activeCell="C8" sqref="C8"/>
    </sheetView>
  </sheetViews>
  <sheetFormatPr defaultColWidth="10.6640625" defaultRowHeight="15"/>
  <cols>
    <col min="1" max="1" width="17.6640625" style="88" customWidth="1"/>
    <col min="2" max="2" width="18" style="89" customWidth="1"/>
    <col min="3" max="3" width="71.5" style="87" bestFit="1" customWidth="1"/>
    <col min="4" max="4" width="17.83203125" style="90" customWidth="1"/>
    <col min="5" max="5" width="13.83203125" style="87" bestFit="1" customWidth="1"/>
    <col min="6" max="16384" width="10.6640625" style="87"/>
  </cols>
  <sheetData>
    <row r="1" spans="1:7" ht="18.75">
      <c r="A1" s="379"/>
      <c r="B1" s="379"/>
      <c r="C1" s="123"/>
      <c r="D1" s="123" t="s">
        <v>188</v>
      </c>
    </row>
    <row r="2" spans="1:7" ht="49.5" hidden="1" customHeight="1">
      <c r="A2" s="124"/>
      <c r="B2" s="125"/>
      <c r="C2" s="386" t="s">
        <v>407</v>
      </c>
      <c r="D2" s="387"/>
    </row>
    <row r="3" spans="1:7">
      <c r="A3" s="124"/>
      <c r="B3" s="125"/>
      <c r="C3" s="126"/>
      <c r="D3" s="127"/>
    </row>
    <row r="4" spans="1:7" ht="18.75">
      <c r="A4" s="380" t="s">
        <v>126</v>
      </c>
      <c r="B4" s="380"/>
      <c r="C4" s="380"/>
      <c r="D4" s="381"/>
    </row>
    <row r="5" spans="1:7">
      <c r="A5" s="124"/>
      <c r="B5" s="125"/>
      <c r="C5" s="126"/>
      <c r="D5" s="127"/>
    </row>
    <row r="6" spans="1:7">
      <c r="A6" s="124"/>
      <c r="B6" s="125"/>
      <c r="C6" s="126"/>
      <c r="D6" s="127"/>
    </row>
    <row r="7" spans="1:7">
      <c r="A7" s="124"/>
      <c r="B7" s="125"/>
      <c r="C7" s="128">
        <v>2354000000</v>
      </c>
      <c r="D7" s="127"/>
      <c r="E7" s="91"/>
      <c r="F7" s="91"/>
      <c r="G7" s="91"/>
    </row>
    <row r="8" spans="1:7">
      <c r="C8" s="92" t="s">
        <v>170</v>
      </c>
      <c r="E8" s="93"/>
      <c r="F8" s="93"/>
      <c r="G8" s="93"/>
    </row>
    <row r="11" spans="1:7" ht="18.75">
      <c r="A11" s="382" t="s">
        <v>42</v>
      </c>
      <c r="B11" s="382"/>
      <c r="C11" s="382"/>
      <c r="D11" s="383"/>
    </row>
    <row r="12" spans="1:7">
      <c r="D12" s="90" t="s">
        <v>221</v>
      </c>
    </row>
    <row r="13" spans="1:7" ht="114" customHeight="1">
      <c r="A13" s="94" t="s">
        <v>43</v>
      </c>
      <c r="B13" s="384" t="s">
        <v>63</v>
      </c>
      <c r="C13" s="384"/>
      <c r="D13" s="95" t="s">
        <v>136</v>
      </c>
    </row>
    <row r="14" spans="1:7">
      <c r="A14" s="96">
        <v>1</v>
      </c>
      <c r="B14" s="385">
        <v>2</v>
      </c>
      <c r="C14" s="385"/>
      <c r="D14" s="98">
        <v>3</v>
      </c>
    </row>
    <row r="15" spans="1:7" ht="23.25" customHeight="1">
      <c r="A15" s="352" t="s">
        <v>64</v>
      </c>
      <c r="B15" s="352"/>
      <c r="C15" s="352"/>
      <c r="D15" s="352"/>
    </row>
    <row r="16" spans="1:7">
      <c r="A16" s="96">
        <v>41020100</v>
      </c>
      <c r="B16" s="364" t="s">
        <v>112</v>
      </c>
      <c r="C16" s="364"/>
      <c r="D16" s="198">
        <v>7475600</v>
      </c>
    </row>
    <row r="17" spans="1:6">
      <c r="A17" s="96">
        <v>99000000000</v>
      </c>
      <c r="B17" s="364" t="s">
        <v>44</v>
      </c>
      <c r="C17" s="364" t="s">
        <v>45</v>
      </c>
      <c r="D17" s="199">
        <f>D16</f>
        <v>7475600</v>
      </c>
    </row>
    <row r="18" spans="1:6">
      <c r="A18" s="96">
        <v>41033900</v>
      </c>
      <c r="B18" s="364" t="s">
        <v>116</v>
      </c>
      <c r="C18" s="364"/>
      <c r="D18" s="198">
        <v>38494900</v>
      </c>
    </row>
    <row r="19" spans="1:6">
      <c r="A19" s="96">
        <v>99000000000</v>
      </c>
      <c r="B19" s="364" t="s">
        <v>44</v>
      </c>
      <c r="C19" s="364" t="s">
        <v>45</v>
      </c>
      <c r="D19" s="199">
        <f>D18</f>
        <v>38494900</v>
      </c>
    </row>
    <row r="20" spans="1:6" ht="45" customHeight="1">
      <c r="A20" s="200">
        <v>41040200</v>
      </c>
      <c r="B20" s="374" t="s">
        <v>117</v>
      </c>
      <c r="C20" s="374"/>
      <c r="D20" s="201">
        <v>1911700</v>
      </c>
    </row>
    <row r="21" spans="1:6">
      <c r="A21" s="202" t="s">
        <v>41</v>
      </c>
      <c r="B21" s="374" t="s">
        <v>298</v>
      </c>
      <c r="C21" s="378"/>
      <c r="D21" s="201">
        <f>D20</f>
        <v>1911700</v>
      </c>
    </row>
    <row r="22" spans="1:6" ht="30" customHeight="1">
      <c r="A22" s="203">
        <v>41051000</v>
      </c>
      <c r="B22" s="364" t="s">
        <v>293</v>
      </c>
      <c r="C22" s="375"/>
      <c r="D22" s="199">
        <v>938025</v>
      </c>
    </row>
    <row r="23" spans="1:6">
      <c r="A23" s="203" t="s">
        <v>41</v>
      </c>
      <c r="B23" s="364" t="s">
        <v>298</v>
      </c>
      <c r="C23" s="378"/>
      <c r="D23" s="199">
        <f>D22</f>
        <v>938025</v>
      </c>
    </row>
    <row r="24" spans="1:6" ht="45" customHeight="1">
      <c r="A24" s="203">
        <v>41051200</v>
      </c>
      <c r="B24" s="364" t="s">
        <v>292</v>
      </c>
      <c r="C24" s="375"/>
      <c r="D24" s="199">
        <v>43060</v>
      </c>
    </row>
    <row r="25" spans="1:6">
      <c r="A25" s="203" t="s">
        <v>41</v>
      </c>
      <c r="B25" s="364" t="s">
        <v>298</v>
      </c>
      <c r="C25" s="378"/>
      <c r="D25" s="199">
        <f>D24</f>
        <v>43060</v>
      </c>
    </row>
    <row r="26" spans="1:6">
      <c r="A26" s="203">
        <v>41053900</v>
      </c>
      <c r="B26" s="364" t="s">
        <v>155</v>
      </c>
      <c r="C26" s="375"/>
      <c r="D26" s="199">
        <v>429732</v>
      </c>
    </row>
    <row r="27" spans="1:6">
      <c r="A27" s="203" t="s">
        <v>41</v>
      </c>
      <c r="B27" s="364" t="s">
        <v>298</v>
      </c>
      <c r="C27" s="378"/>
      <c r="D27" s="199">
        <f>D26</f>
        <v>429732</v>
      </c>
    </row>
    <row r="28" spans="1:6" ht="45" customHeight="1">
      <c r="A28" s="203">
        <v>41055000</v>
      </c>
      <c r="B28" s="364" t="s">
        <v>299</v>
      </c>
      <c r="C28" s="375"/>
      <c r="D28" s="199">
        <v>323214</v>
      </c>
    </row>
    <row r="29" spans="1:6">
      <c r="A29" s="203" t="s">
        <v>41</v>
      </c>
      <c r="B29" s="364" t="s">
        <v>298</v>
      </c>
      <c r="C29" s="375"/>
      <c r="D29" s="199">
        <f>D28</f>
        <v>323214</v>
      </c>
    </row>
    <row r="30" spans="1:6">
      <c r="A30" s="96">
        <v>41053900</v>
      </c>
      <c r="B30" s="364" t="s">
        <v>155</v>
      </c>
      <c r="C30" s="364"/>
      <c r="D30" s="199">
        <f>SUM(D33:D39)</f>
        <v>1161460</v>
      </c>
    </row>
    <row r="31" spans="1:6">
      <c r="A31" s="96"/>
      <c r="B31" s="369" t="s">
        <v>300</v>
      </c>
      <c r="C31" s="369"/>
      <c r="D31" s="199"/>
      <c r="F31" s="87">
        <f>D30+D26</f>
        <v>1591192</v>
      </c>
    </row>
    <row r="32" spans="1:6">
      <c r="A32" s="205">
        <v>23531000000</v>
      </c>
      <c r="B32" s="376" t="s">
        <v>39</v>
      </c>
      <c r="C32" s="377"/>
      <c r="D32" s="199">
        <f>D33+D34+D36+D37+D38+D35</f>
        <v>399893</v>
      </c>
    </row>
    <row r="33" spans="1:4" ht="28.5" customHeight="1">
      <c r="A33" s="96"/>
      <c r="B33" s="364" t="s">
        <v>404</v>
      </c>
      <c r="C33" s="364"/>
      <c r="D33" s="199">
        <v>240000</v>
      </c>
    </row>
    <row r="34" spans="1:4" ht="30.75" customHeight="1">
      <c r="A34" s="96"/>
      <c r="B34" s="364" t="s">
        <v>404</v>
      </c>
      <c r="C34" s="364"/>
      <c r="D34" s="199">
        <v>15140</v>
      </c>
    </row>
    <row r="35" spans="1:4" ht="53.25" customHeight="1">
      <c r="A35" s="96"/>
      <c r="B35" s="364" t="s">
        <v>414</v>
      </c>
      <c r="C35" s="364"/>
      <c r="D35" s="199">
        <v>32067</v>
      </c>
    </row>
    <row r="36" spans="1:4">
      <c r="A36" s="96"/>
      <c r="B36" s="364" t="s">
        <v>301</v>
      </c>
      <c r="C36" s="364"/>
      <c r="D36" s="199">
        <v>37900</v>
      </c>
    </row>
    <row r="37" spans="1:4">
      <c r="A37" s="204"/>
      <c r="B37" s="372" t="s">
        <v>302</v>
      </c>
      <c r="C37" s="373"/>
      <c r="D37" s="198">
        <v>63858</v>
      </c>
    </row>
    <row r="38" spans="1:4">
      <c r="A38" s="205"/>
      <c r="B38" s="365" t="s">
        <v>303</v>
      </c>
      <c r="C38" s="366"/>
      <c r="D38" s="199">
        <v>10928</v>
      </c>
    </row>
    <row r="39" spans="1:4" ht="15" customHeight="1">
      <c r="A39" s="207">
        <v>23557000000</v>
      </c>
      <c r="B39" s="362" t="s">
        <v>40</v>
      </c>
      <c r="C39" s="363"/>
      <c r="D39" s="199">
        <f>D41+D42+D44+D45+D46</f>
        <v>761567</v>
      </c>
    </row>
    <row r="40" spans="1:4">
      <c r="A40" s="206"/>
      <c r="B40" s="369" t="s">
        <v>300</v>
      </c>
      <c r="C40" s="369"/>
      <c r="D40" s="199"/>
    </row>
    <row r="41" spans="1:4" ht="33.75" customHeight="1">
      <c r="A41" s="206"/>
      <c r="B41" s="364" t="s">
        <v>404</v>
      </c>
      <c r="C41" s="364"/>
      <c r="D41" s="199">
        <v>638840</v>
      </c>
    </row>
    <row r="42" spans="1:4" ht="28.5" customHeight="1">
      <c r="A42" s="206"/>
      <c r="B42" s="364" t="s">
        <v>404</v>
      </c>
      <c r="C42" s="364"/>
      <c r="D42" s="199">
        <v>15140</v>
      </c>
    </row>
    <row r="43" spans="1:4" ht="15" hidden="1" customHeight="1">
      <c r="A43" s="206"/>
      <c r="B43" s="364"/>
      <c r="C43" s="364"/>
      <c r="D43" s="199"/>
    </row>
    <row r="44" spans="1:4">
      <c r="A44" s="206"/>
      <c r="B44" s="364" t="s">
        <v>301</v>
      </c>
      <c r="C44" s="364"/>
      <c r="D44" s="199">
        <v>75030</v>
      </c>
    </row>
    <row r="45" spans="1:4" hidden="1">
      <c r="A45" s="205"/>
      <c r="B45" s="372" t="s">
        <v>302</v>
      </c>
      <c r="C45" s="373"/>
      <c r="D45" s="199"/>
    </row>
    <row r="46" spans="1:4" ht="16.5" customHeight="1">
      <c r="A46" s="207"/>
      <c r="B46" s="365" t="s">
        <v>303</v>
      </c>
      <c r="C46" s="366"/>
      <c r="D46" s="199">
        <v>32557</v>
      </c>
    </row>
    <row r="47" spans="1:4" ht="1.5" hidden="1" customHeight="1">
      <c r="A47" s="96"/>
      <c r="B47" s="365"/>
      <c r="C47" s="366"/>
      <c r="D47" s="199"/>
    </row>
    <row r="48" spans="1:4" ht="31.5" hidden="1" customHeight="1">
      <c r="A48" s="207"/>
      <c r="B48" s="362"/>
      <c r="C48" s="363"/>
      <c r="D48" s="199"/>
    </row>
    <row r="49" spans="1:4" ht="31.5" hidden="1" customHeight="1">
      <c r="A49" s="207"/>
      <c r="B49" s="362"/>
      <c r="C49" s="363"/>
      <c r="D49" s="199"/>
    </row>
    <row r="50" spans="1:4" ht="31.5" hidden="1" customHeight="1">
      <c r="A50" s="102">
        <v>23531000000</v>
      </c>
      <c r="B50" s="367" t="s">
        <v>39</v>
      </c>
      <c r="C50" s="368"/>
      <c r="D50" s="199"/>
    </row>
    <row r="51" spans="1:4" ht="31.5" hidden="1" customHeight="1">
      <c r="A51" s="96"/>
      <c r="B51" s="364" t="s">
        <v>47</v>
      </c>
      <c r="C51" s="364"/>
      <c r="D51" s="199"/>
    </row>
    <row r="52" spans="1:4" ht="31.5" hidden="1" customHeight="1">
      <c r="A52" s="207"/>
      <c r="B52" s="362"/>
      <c r="C52" s="363"/>
      <c r="D52" s="199"/>
    </row>
    <row r="53" spans="1:4" ht="31.5" hidden="1" customHeight="1">
      <c r="A53" s="207"/>
      <c r="B53" s="362"/>
      <c r="C53" s="363"/>
      <c r="D53" s="199"/>
    </row>
    <row r="54" spans="1:4" ht="31.5" hidden="1" customHeight="1">
      <c r="A54" s="102">
        <v>23557000000</v>
      </c>
      <c r="B54" s="367" t="s">
        <v>40</v>
      </c>
      <c r="C54" s="368"/>
      <c r="D54" s="199"/>
    </row>
    <row r="55" spans="1:4" ht="31.5" hidden="1" customHeight="1">
      <c r="A55" s="130"/>
      <c r="B55" s="362"/>
      <c r="C55" s="363"/>
      <c r="D55" s="199"/>
    </row>
    <row r="56" spans="1:4" ht="0.75" hidden="1" customHeight="1">
      <c r="A56" s="130"/>
      <c r="B56" s="362"/>
      <c r="C56" s="363"/>
      <c r="D56" s="99"/>
    </row>
    <row r="57" spans="1:4" ht="31.5" hidden="1" customHeight="1">
      <c r="A57" s="130"/>
      <c r="B57" s="362"/>
      <c r="C57" s="363"/>
      <c r="D57" s="99"/>
    </row>
    <row r="58" spans="1:4" ht="31.5" hidden="1" customHeight="1">
      <c r="A58" s="130"/>
      <c r="B58" s="362"/>
      <c r="C58" s="363"/>
      <c r="D58" s="99"/>
    </row>
    <row r="59" spans="1:4" ht="31.5" hidden="1" customHeight="1">
      <c r="A59" s="130"/>
      <c r="B59" s="362"/>
      <c r="C59" s="363"/>
      <c r="D59" s="99"/>
    </row>
    <row r="60" spans="1:4" ht="31.5" hidden="1" customHeight="1">
      <c r="A60" s="130"/>
      <c r="B60" s="362"/>
      <c r="C60" s="363"/>
      <c r="D60" s="99"/>
    </row>
    <row r="61" spans="1:4" ht="31.5" customHeight="1">
      <c r="A61" s="130">
        <v>23534000000</v>
      </c>
      <c r="B61" s="362" t="s">
        <v>405</v>
      </c>
      <c r="C61" s="363"/>
      <c r="D61" s="99">
        <f>D63+D64+D65</f>
        <v>212226</v>
      </c>
    </row>
    <row r="62" spans="1:4" ht="14.25" customHeight="1">
      <c r="A62" s="130"/>
      <c r="B62" s="369" t="s">
        <v>300</v>
      </c>
      <c r="C62" s="369"/>
      <c r="D62" s="99"/>
    </row>
    <row r="63" spans="1:4" ht="31.5" customHeight="1">
      <c r="A63" s="130"/>
      <c r="B63" s="364" t="s">
        <v>404</v>
      </c>
      <c r="C63" s="364"/>
      <c r="D63" s="99">
        <v>18293</v>
      </c>
    </row>
    <row r="64" spans="1:4" ht="31.5" customHeight="1">
      <c r="A64" s="130"/>
      <c r="B64" s="364" t="s">
        <v>404</v>
      </c>
      <c r="C64" s="364"/>
      <c r="D64" s="99">
        <v>15140</v>
      </c>
    </row>
    <row r="65" spans="1:5" ht="31.5" customHeight="1">
      <c r="A65" s="130"/>
      <c r="B65" s="370" t="s">
        <v>403</v>
      </c>
      <c r="C65" s="371"/>
      <c r="D65" s="99">
        <v>178793</v>
      </c>
    </row>
    <row r="66" spans="1:5" ht="14.25" customHeight="1">
      <c r="A66" s="96"/>
      <c r="B66" s="364" t="s">
        <v>294</v>
      </c>
      <c r="C66" s="364"/>
      <c r="D66" s="99">
        <f>D17+D19+D21+D23+D25+D27+D29+D39+D32+D61</f>
        <v>50989917</v>
      </c>
    </row>
    <row r="67" spans="1:5" ht="1.5" hidden="1" customHeight="1">
      <c r="A67" s="352" t="s">
        <v>48</v>
      </c>
      <c r="B67" s="352"/>
      <c r="C67" s="352"/>
      <c r="D67" s="352"/>
    </row>
    <row r="68" spans="1:5" ht="22.5" hidden="1" customHeight="1">
      <c r="A68" s="101" t="s">
        <v>46</v>
      </c>
      <c r="B68" s="353" t="s">
        <v>49</v>
      </c>
      <c r="C68" s="361"/>
      <c r="D68" s="99"/>
    </row>
    <row r="69" spans="1:5" hidden="1">
      <c r="A69" s="101" t="s">
        <v>46</v>
      </c>
      <c r="B69" s="353" t="s">
        <v>50</v>
      </c>
      <c r="C69" s="353" t="s">
        <v>45</v>
      </c>
      <c r="D69" s="100"/>
    </row>
    <row r="70" spans="1:5" hidden="1">
      <c r="A70" s="101"/>
      <c r="B70" s="358"/>
      <c r="C70" s="359"/>
      <c r="D70" s="100"/>
    </row>
    <row r="71" spans="1:5" hidden="1">
      <c r="A71" s="101"/>
      <c r="B71" s="358"/>
      <c r="C71" s="359"/>
      <c r="D71" s="100"/>
    </row>
    <row r="72" spans="1:5" hidden="1">
      <c r="A72" s="101"/>
      <c r="B72" s="358"/>
      <c r="C72" s="359"/>
      <c r="D72" s="100"/>
    </row>
    <row r="73" spans="1:5" hidden="1">
      <c r="A73" s="101"/>
      <c r="B73" s="358"/>
      <c r="C73" s="359"/>
      <c r="D73" s="100"/>
    </row>
    <row r="74" spans="1:5" hidden="1">
      <c r="A74" s="101"/>
      <c r="B74" s="358"/>
      <c r="C74" s="359"/>
      <c r="D74" s="100"/>
    </row>
    <row r="75" spans="1:5" hidden="1">
      <c r="A75" s="101"/>
      <c r="B75" s="358"/>
      <c r="C75" s="359"/>
      <c r="D75" s="100"/>
    </row>
    <row r="76" spans="1:5" hidden="1">
      <c r="A76" s="96" t="s">
        <v>218</v>
      </c>
      <c r="B76" s="354" t="s">
        <v>51</v>
      </c>
      <c r="C76" s="354"/>
      <c r="D76" s="103"/>
    </row>
    <row r="77" spans="1:5" hidden="1">
      <c r="A77" s="96" t="s">
        <v>218</v>
      </c>
      <c r="B77" s="355" t="s">
        <v>52</v>
      </c>
      <c r="C77" s="355"/>
      <c r="D77" s="104"/>
    </row>
    <row r="78" spans="1:5" ht="27" customHeight="1">
      <c r="A78" s="96" t="s">
        <v>218</v>
      </c>
      <c r="B78" s="355" t="s">
        <v>53</v>
      </c>
      <c r="C78" s="355"/>
      <c r="D78" s="104"/>
    </row>
    <row r="79" spans="1:5">
      <c r="A79" s="105"/>
      <c r="B79" s="106"/>
      <c r="C79" s="106"/>
      <c r="D79" s="107"/>
    </row>
    <row r="80" spans="1:5" ht="23.25" customHeight="1">
      <c r="A80" s="356" t="s">
        <v>54</v>
      </c>
      <c r="B80" s="356"/>
      <c r="C80" s="356"/>
      <c r="D80" s="357"/>
      <c r="E80" s="108"/>
    </row>
    <row r="81" spans="1:6" hidden="1">
      <c r="A81" s="105"/>
      <c r="B81" s="106"/>
      <c r="C81" s="108"/>
      <c r="D81" s="109" t="s">
        <v>221</v>
      </c>
      <c r="E81" s="108"/>
    </row>
    <row r="82" spans="1:6" ht="114" hidden="1" customHeight="1">
      <c r="A82" s="94" t="s">
        <v>55</v>
      </c>
      <c r="B82" s="94" t="s">
        <v>181</v>
      </c>
      <c r="C82" s="94" t="s">
        <v>65</v>
      </c>
      <c r="D82" s="95" t="s">
        <v>136</v>
      </c>
    </row>
    <row r="83" spans="1:6" hidden="1">
      <c r="A83" s="96">
        <v>1</v>
      </c>
      <c r="B83" s="97">
        <v>2</v>
      </c>
      <c r="C83" s="110">
        <v>3</v>
      </c>
      <c r="D83" s="98">
        <v>4</v>
      </c>
    </row>
    <row r="84" spans="1:6" hidden="1">
      <c r="A84" s="360" t="s">
        <v>56</v>
      </c>
      <c r="B84" s="360"/>
      <c r="C84" s="360"/>
      <c r="D84" s="360"/>
    </row>
    <row r="85" spans="1:6" hidden="1">
      <c r="A85" s="101" t="s">
        <v>46</v>
      </c>
      <c r="B85" s="101" t="s">
        <v>46</v>
      </c>
      <c r="C85" s="112" t="s">
        <v>57</v>
      </c>
      <c r="D85" s="111"/>
    </row>
    <row r="86" spans="1:6" hidden="1">
      <c r="A86" s="101" t="s">
        <v>46</v>
      </c>
      <c r="B86" s="101" t="s">
        <v>46</v>
      </c>
      <c r="C86" s="113" t="s">
        <v>58</v>
      </c>
      <c r="D86" s="111"/>
    </row>
    <row r="87" spans="1:6" s="115" customFormat="1" hidden="1">
      <c r="A87" s="101" t="s">
        <v>46</v>
      </c>
      <c r="B87" s="101" t="s">
        <v>46</v>
      </c>
      <c r="C87" s="112" t="s">
        <v>59</v>
      </c>
      <c r="D87" s="114"/>
    </row>
    <row r="88" spans="1:6" hidden="1">
      <c r="A88" s="101" t="s">
        <v>46</v>
      </c>
      <c r="B88" s="101" t="s">
        <v>46</v>
      </c>
      <c r="C88" s="113" t="s">
        <v>60</v>
      </c>
      <c r="D88" s="116"/>
    </row>
    <row r="89" spans="1:6" hidden="1">
      <c r="A89" s="352" t="s">
        <v>61</v>
      </c>
      <c r="B89" s="352"/>
      <c r="C89" s="352"/>
      <c r="D89" s="352"/>
    </row>
    <row r="90" spans="1:6" hidden="1">
      <c r="A90" s="101" t="s">
        <v>46</v>
      </c>
      <c r="B90" s="101" t="s">
        <v>46</v>
      </c>
      <c r="C90" s="112" t="s">
        <v>57</v>
      </c>
      <c r="D90" s="116"/>
    </row>
    <row r="91" spans="1:6" hidden="1">
      <c r="A91" s="101" t="s">
        <v>46</v>
      </c>
      <c r="B91" s="101" t="s">
        <v>46</v>
      </c>
      <c r="C91" s="113" t="s">
        <v>58</v>
      </c>
      <c r="D91" s="116"/>
    </row>
    <row r="92" spans="1:6" s="120" customFormat="1" ht="22.5" hidden="1" customHeight="1">
      <c r="A92" s="117" t="s">
        <v>218</v>
      </c>
      <c r="B92" s="118" t="s">
        <v>218</v>
      </c>
      <c r="C92" s="119" t="s">
        <v>62</v>
      </c>
      <c r="D92" s="104"/>
      <c r="F92" s="121"/>
    </row>
    <row r="93" spans="1:6" s="120" customFormat="1" hidden="1">
      <c r="A93" s="96" t="s">
        <v>218</v>
      </c>
      <c r="B93" s="97" t="s">
        <v>218</v>
      </c>
      <c r="C93" s="122" t="s">
        <v>52</v>
      </c>
      <c r="D93" s="104"/>
      <c r="F93" s="121"/>
    </row>
    <row r="94" spans="1:6" hidden="1">
      <c r="A94" s="96" t="s">
        <v>218</v>
      </c>
      <c r="B94" s="97" t="s">
        <v>218</v>
      </c>
      <c r="C94" s="122" t="s">
        <v>53</v>
      </c>
      <c r="D94" s="104"/>
    </row>
    <row r="95" spans="1:6">
      <c r="A95" s="105"/>
      <c r="B95" s="106"/>
      <c r="C95" s="108"/>
      <c r="D95" s="109"/>
    </row>
    <row r="96" spans="1:6">
      <c r="B96" s="89" t="s">
        <v>122</v>
      </c>
      <c r="D96" s="129" t="s">
        <v>66</v>
      </c>
    </row>
    <row r="97" spans="4:4">
      <c r="D97" s="90" t="s">
        <v>67</v>
      </c>
    </row>
  </sheetData>
  <mergeCells count="73">
    <mergeCell ref="A1:B1"/>
    <mergeCell ref="B16:C16"/>
    <mergeCell ref="A4:D4"/>
    <mergeCell ref="A11:D11"/>
    <mergeCell ref="B13:C13"/>
    <mergeCell ref="B14:C14"/>
    <mergeCell ref="A15:D15"/>
    <mergeCell ref="C2:D2"/>
    <mergeCell ref="B17:C17"/>
    <mergeCell ref="B22:C22"/>
    <mergeCell ref="B27:C27"/>
    <mergeCell ref="B28:C28"/>
    <mergeCell ref="B26:C26"/>
    <mergeCell ref="B24:C24"/>
    <mergeCell ref="B21:C21"/>
    <mergeCell ref="B23:C23"/>
    <mergeCell ref="B25:C25"/>
    <mergeCell ref="B19:C19"/>
    <mergeCell ref="B41:C41"/>
    <mergeCell ref="B33:C33"/>
    <mergeCell ref="B31:C31"/>
    <mergeCell ref="B29:C29"/>
    <mergeCell ref="B39:C39"/>
    <mergeCell ref="B40:C40"/>
    <mergeCell ref="B34:C34"/>
    <mergeCell ref="B32:C32"/>
    <mergeCell ref="B30:C30"/>
    <mergeCell ref="B36:C36"/>
    <mergeCell ref="B38:C38"/>
    <mergeCell ref="B37:C37"/>
    <mergeCell ref="B35:C35"/>
    <mergeCell ref="B18:C18"/>
    <mergeCell ref="B20:C20"/>
    <mergeCell ref="B57:C57"/>
    <mergeCell ref="B48:C48"/>
    <mergeCell ref="B45:C45"/>
    <mergeCell ref="B46:C46"/>
    <mergeCell ref="B52:C52"/>
    <mergeCell ref="B54:C54"/>
    <mergeCell ref="B53:C53"/>
    <mergeCell ref="B55:C55"/>
    <mergeCell ref="B56:C56"/>
    <mergeCell ref="B58:C58"/>
    <mergeCell ref="B61:C61"/>
    <mergeCell ref="B62:C62"/>
    <mergeCell ref="B65:C65"/>
    <mergeCell ref="B63:C63"/>
    <mergeCell ref="B64:C64"/>
    <mergeCell ref="B42:C42"/>
    <mergeCell ref="B43:C43"/>
    <mergeCell ref="B51:C51"/>
    <mergeCell ref="B47:C47"/>
    <mergeCell ref="B50:C50"/>
    <mergeCell ref="B49:C49"/>
    <mergeCell ref="B44:C44"/>
    <mergeCell ref="B68:C68"/>
    <mergeCell ref="B60:C60"/>
    <mergeCell ref="B59:C59"/>
    <mergeCell ref="B75:C75"/>
    <mergeCell ref="B73:C73"/>
    <mergeCell ref="B72:C72"/>
    <mergeCell ref="B71:C71"/>
    <mergeCell ref="B66:C66"/>
    <mergeCell ref="A67:D67"/>
    <mergeCell ref="A89:D89"/>
    <mergeCell ref="B69:C69"/>
    <mergeCell ref="B76:C76"/>
    <mergeCell ref="B77:C77"/>
    <mergeCell ref="A80:D80"/>
    <mergeCell ref="B74:C74"/>
    <mergeCell ref="A84:D84"/>
    <mergeCell ref="B78:C78"/>
    <mergeCell ref="B70:C70"/>
  </mergeCells>
  <phoneticPr fontId="21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93" fitToHeight="100" orientation="portrait" r:id="rId1"/>
  <headerFooter alignWithMargins="0"/>
  <rowBreaks count="1" manualBreakCount="1">
    <brk id="7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A5" sqref="A5:B5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18.5" style="46" customWidth="1"/>
    <col min="8" max="8" width="18.83203125" style="46" customWidth="1"/>
    <col min="9" max="9" width="14.5" style="46" customWidth="1"/>
    <col min="10" max="10" width="14.6640625" style="46" customWidth="1"/>
    <col min="11" max="16384" width="10.6640625" style="46"/>
  </cols>
  <sheetData>
    <row r="1" spans="1:11" ht="24.75" customHeight="1">
      <c r="A1" s="164"/>
      <c r="B1" s="164"/>
      <c r="C1" s="164"/>
      <c r="D1" s="164"/>
      <c r="E1" s="164"/>
      <c r="F1" s="164"/>
      <c r="G1" s="164"/>
      <c r="H1" s="400" t="s">
        <v>69</v>
      </c>
      <c r="I1" s="400"/>
      <c r="J1" s="400"/>
      <c r="K1" s="131"/>
    </row>
    <row r="2" spans="1:11" ht="36.75" hidden="1" customHeight="1">
      <c r="A2" s="132"/>
      <c r="B2" s="132"/>
      <c r="C2" s="132"/>
      <c r="D2" s="132"/>
      <c r="E2" s="165"/>
      <c r="F2" s="165"/>
      <c r="G2" s="401" t="s">
        <v>406</v>
      </c>
      <c r="H2" s="402"/>
      <c r="I2" s="402"/>
      <c r="J2" s="402"/>
      <c r="K2" s="133"/>
    </row>
    <row r="3" spans="1:11" ht="18.75">
      <c r="A3" s="404" t="s">
        <v>70</v>
      </c>
      <c r="B3" s="404"/>
      <c r="C3" s="404"/>
      <c r="D3" s="404"/>
      <c r="E3" s="404"/>
      <c r="F3" s="404"/>
      <c r="G3" s="404"/>
      <c r="H3" s="404"/>
      <c r="I3" s="404"/>
      <c r="J3" s="404"/>
      <c r="K3" s="133"/>
    </row>
    <row r="4" spans="1:11" ht="18.75">
      <c r="A4" s="405">
        <v>2354000000</v>
      </c>
      <c r="B4" s="405"/>
      <c r="C4" s="134"/>
      <c r="D4" s="134"/>
      <c r="E4" s="134"/>
      <c r="F4" s="134"/>
      <c r="G4" s="134"/>
      <c r="H4" s="134"/>
      <c r="I4" s="134"/>
      <c r="J4" s="134"/>
      <c r="K4" s="133"/>
    </row>
    <row r="5" spans="1:11" ht="18.75">
      <c r="A5" s="403" t="s">
        <v>170</v>
      </c>
      <c r="B5" s="403"/>
      <c r="C5" s="135"/>
      <c r="D5" s="135"/>
      <c r="E5" s="136"/>
      <c r="F5" s="136"/>
      <c r="G5" s="136"/>
      <c r="H5" s="136"/>
      <c r="I5" s="137"/>
      <c r="J5" s="138" t="s">
        <v>128</v>
      </c>
      <c r="K5" s="133"/>
    </row>
    <row r="6" spans="1:11" ht="15.75">
      <c r="A6" s="388" t="s">
        <v>195</v>
      </c>
      <c r="B6" s="388" t="s">
        <v>196</v>
      </c>
      <c r="C6" s="390" t="s">
        <v>180</v>
      </c>
      <c r="D6" s="390" t="s">
        <v>197</v>
      </c>
      <c r="E6" s="394" t="s">
        <v>164</v>
      </c>
      <c r="F6" s="394" t="s">
        <v>165</v>
      </c>
      <c r="G6" s="394" t="s">
        <v>136</v>
      </c>
      <c r="H6" s="390" t="s">
        <v>144</v>
      </c>
      <c r="I6" s="397" t="s">
        <v>145</v>
      </c>
      <c r="J6" s="398"/>
      <c r="K6" s="133"/>
    </row>
    <row r="7" spans="1:11" ht="144" customHeight="1">
      <c r="A7" s="389"/>
      <c r="B7" s="389"/>
      <c r="C7" s="391"/>
      <c r="D7" s="391"/>
      <c r="E7" s="395"/>
      <c r="F7" s="395"/>
      <c r="G7" s="395"/>
      <c r="H7" s="396"/>
      <c r="I7" s="141" t="s">
        <v>136</v>
      </c>
      <c r="J7" s="141" t="s">
        <v>163</v>
      </c>
      <c r="K7" s="133"/>
    </row>
    <row r="8" spans="1:11" ht="15.75">
      <c r="A8" s="142">
        <v>1</v>
      </c>
      <c r="B8" s="142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40">
        <v>8</v>
      </c>
      <c r="I8" s="141">
        <v>9</v>
      </c>
      <c r="J8" s="141">
        <v>10</v>
      </c>
      <c r="K8" s="133"/>
    </row>
    <row r="9" spans="1:11" ht="34.5" customHeight="1">
      <c r="A9" s="143" t="s">
        <v>71</v>
      </c>
      <c r="B9" s="143" t="s">
        <v>72</v>
      </c>
      <c r="C9" s="143"/>
      <c r="D9" s="144" t="s">
        <v>22</v>
      </c>
      <c r="E9" s="145"/>
      <c r="F9" s="145"/>
      <c r="G9" s="145">
        <f>H9+I9</f>
        <v>11766915</v>
      </c>
      <c r="H9" s="145">
        <f>H11+H12+H14+H15+H16+H17+H18+H19+H20+H21+H22+H23+H24+H25+H26+H27+H28+H29+H30+H10+H31</f>
        <v>11574915</v>
      </c>
      <c r="I9" s="145">
        <f>I11+I12+I14+I15+I16+I17+I18+I19+I20+I21+I22+I23+I24+I25+I26+I27+I28+I29+I30+I10+I31</f>
        <v>192000</v>
      </c>
      <c r="J9" s="145">
        <f>J11+J12+J14+J15+J16+J17+J18+J19+J20+J21+J22+J23+J24+J25+J26+J27+J28+J29+J30+J10+J31</f>
        <v>192000</v>
      </c>
      <c r="K9" s="146"/>
    </row>
    <row r="10" spans="1:11" ht="53.25" customHeight="1">
      <c r="A10" s="143" t="s">
        <v>379</v>
      </c>
      <c r="B10" s="143" t="s">
        <v>380</v>
      </c>
      <c r="C10" s="143" t="s">
        <v>381</v>
      </c>
      <c r="D10" s="232" t="s">
        <v>280</v>
      </c>
      <c r="E10" s="149" t="s">
        <v>331</v>
      </c>
      <c r="F10" s="149" t="s">
        <v>330</v>
      </c>
      <c r="G10" s="145">
        <f>H10</f>
        <v>10000</v>
      </c>
      <c r="H10" s="145">
        <v>10000</v>
      </c>
      <c r="I10" s="145"/>
      <c r="J10" s="145"/>
      <c r="K10" s="146"/>
    </row>
    <row r="11" spans="1:11" ht="34.5" customHeight="1">
      <c r="A11" s="143" t="s">
        <v>324</v>
      </c>
      <c r="B11" s="143" t="s">
        <v>325</v>
      </c>
      <c r="C11" s="143" t="s">
        <v>127</v>
      </c>
      <c r="D11" s="147" t="s">
        <v>156</v>
      </c>
      <c r="E11" s="148" t="s">
        <v>375</v>
      </c>
      <c r="F11" s="149" t="s">
        <v>341</v>
      </c>
      <c r="G11" s="145">
        <f t="shared" ref="G11:G31" si="0">H11+I11</f>
        <v>0</v>
      </c>
      <c r="H11" s="145"/>
      <c r="I11" s="145"/>
      <c r="J11" s="150"/>
      <c r="K11" s="146"/>
    </row>
    <row r="12" spans="1:11" ht="47.25" customHeight="1">
      <c r="A12" s="143" t="s">
        <v>74</v>
      </c>
      <c r="B12" s="143" t="s">
        <v>75</v>
      </c>
      <c r="C12" s="143" t="s">
        <v>167</v>
      </c>
      <c r="D12" s="151" t="s">
        <v>168</v>
      </c>
      <c r="E12" s="149" t="s">
        <v>331</v>
      </c>
      <c r="F12" s="149" t="s">
        <v>330</v>
      </c>
      <c r="G12" s="145">
        <f t="shared" si="0"/>
        <v>319848</v>
      </c>
      <c r="H12" s="145">
        <v>319848</v>
      </c>
      <c r="I12" s="150"/>
      <c r="J12" s="150"/>
      <c r="K12" s="133"/>
    </row>
    <row r="13" spans="1:11" ht="1.5" hidden="1" customHeight="1">
      <c r="A13" s="143" t="s">
        <v>78</v>
      </c>
      <c r="B13" s="143" t="s">
        <v>79</v>
      </c>
      <c r="C13" s="143" t="s">
        <v>80</v>
      </c>
      <c r="D13" s="147" t="s">
        <v>169</v>
      </c>
      <c r="E13" s="149" t="s">
        <v>76</v>
      </c>
      <c r="F13" s="149" t="s">
        <v>77</v>
      </c>
      <c r="G13" s="145">
        <f t="shared" si="0"/>
        <v>0</v>
      </c>
      <c r="H13" s="145"/>
      <c r="I13" s="150"/>
      <c r="J13" s="150"/>
      <c r="K13" s="133"/>
    </row>
    <row r="14" spans="1:11" ht="47.25">
      <c r="A14" s="143" t="s">
        <v>24</v>
      </c>
      <c r="B14" s="143" t="s">
        <v>25</v>
      </c>
      <c r="C14" s="143" t="s">
        <v>26</v>
      </c>
      <c r="D14" s="147" t="s">
        <v>20</v>
      </c>
      <c r="E14" s="149" t="s">
        <v>331</v>
      </c>
      <c r="F14" s="149" t="s">
        <v>330</v>
      </c>
      <c r="G14" s="145">
        <f t="shared" si="0"/>
        <v>1668080</v>
      </c>
      <c r="H14" s="145">
        <v>1476080</v>
      </c>
      <c r="I14" s="150">
        <v>192000</v>
      </c>
      <c r="J14" s="150">
        <v>192000</v>
      </c>
      <c r="K14" s="133"/>
    </row>
    <row r="15" spans="1:11" ht="49.5" customHeight="1">
      <c r="A15" s="143" t="s">
        <v>27</v>
      </c>
      <c r="B15" s="152">
        <v>6017</v>
      </c>
      <c r="C15" s="143" t="s">
        <v>26</v>
      </c>
      <c r="D15" s="153" t="s">
        <v>29</v>
      </c>
      <c r="E15" s="149" t="s">
        <v>331</v>
      </c>
      <c r="F15" s="149" t="s">
        <v>330</v>
      </c>
      <c r="G15" s="145">
        <f t="shared" si="0"/>
        <v>695696</v>
      </c>
      <c r="H15" s="145">
        <v>695696</v>
      </c>
      <c r="I15" s="150"/>
      <c r="J15" s="150"/>
      <c r="K15" s="154"/>
    </row>
    <row r="16" spans="1:11" ht="48">
      <c r="A16" s="143" t="s">
        <v>30</v>
      </c>
      <c r="B16" s="152">
        <v>6030</v>
      </c>
      <c r="C16" s="143" t="s">
        <v>26</v>
      </c>
      <c r="D16" s="151" t="s">
        <v>21</v>
      </c>
      <c r="E16" s="149" t="s">
        <v>331</v>
      </c>
      <c r="F16" s="149" t="s">
        <v>330</v>
      </c>
      <c r="G16" s="145">
        <f t="shared" si="0"/>
        <v>3789180</v>
      </c>
      <c r="H16" s="145">
        <v>3789180</v>
      </c>
      <c r="I16" s="150"/>
      <c r="J16" s="150"/>
      <c r="K16" s="154"/>
    </row>
    <row r="17" spans="1:11" ht="53.25" customHeight="1">
      <c r="A17" s="143" t="s">
        <v>202</v>
      </c>
      <c r="B17" s="152">
        <v>7693</v>
      </c>
      <c r="C17" s="143" t="s">
        <v>176</v>
      </c>
      <c r="D17" s="147" t="s">
        <v>81</v>
      </c>
      <c r="E17" s="149" t="s">
        <v>353</v>
      </c>
      <c r="F17" s="149" t="s">
        <v>82</v>
      </c>
      <c r="G17" s="145">
        <f t="shared" si="0"/>
        <v>241070</v>
      </c>
      <c r="H17" s="145">
        <v>241070</v>
      </c>
      <c r="I17" s="150"/>
      <c r="J17" s="150"/>
      <c r="K17" s="154"/>
    </row>
    <row r="18" spans="1:11" ht="48" customHeight="1">
      <c r="A18" s="143" t="s">
        <v>333</v>
      </c>
      <c r="B18" s="152">
        <v>8220</v>
      </c>
      <c r="C18" s="143" t="s">
        <v>334</v>
      </c>
      <c r="D18" s="147" t="s">
        <v>306</v>
      </c>
      <c r="E18" s="149" t="s">
        <v>335</v>
      </c>
      <c r="F18" s="149" t="s">
        <v>336</v>
      </c>
      <c r="G18" s="145">
        <f t="shared" si="0"/>
        <v>5500</v>
      </c>
      <c r="H18" s="145">
        <v>5500</v>
      </c>
      <c r="I18" s="150"/>
      <c r="J18" s="150"/>
      <c r="K18" s="154"/>
    </row>
    <row r="19" spans="1:11" ht="54" customHeight="1">
      <c r="A19" s="141">
        <v>218420</v>
      </c>
      <c r="B19" s="155">
        <v>8420</v>
      </c>
      <c r="C19" s="143" t="s">
        <v>183</v>
      </c>
      <c r="D19" s="147" t="s">
        <v>198</v>
      </c>
      <c r="E19" s="149" t="s">
        <v>331</v>
      </c>
      <c r="F19" s="149" t="s">
        <v>330</v>
      </c>
      <c r="G19" s="145">
        <f t="shared" si="0"/>
        <v>60000</v>
      </c>
      <c r="H19" s="145">
        <v>60000</v>
      </c>
      <c r="I19" s="150"/>
      <c r="J19" s="150"/>
      <c r="K19" s="154"/>
    </row>
    <row r="20" spans="1:11" ht="111">
      <c r="A20" s="141">
        <v>212111</v>
      </c>
      <c r="B20" s="152">
        <v>2111</v>
      </c>
      <c r="C20" s="143" t="s">
        <v>217</v>
      </c>
      <c r="D20" s="147" t="s">
        <v>153</v>
      </c>
      <c r="E20" s="149" t="s">
        <v>327</v>
      </c>
      <c r="F20" s="149" t="s">
        <v>329</v>
      </c>
      <c r="G20" s="145">
        <f t="shared" si="0"/>
        <v>1832804</v>
      </c>
      <c r="H20" s="145">
        <v>1832804</v>
      </c>
      <c r="I20" s="150"/>
      <c r="J20" s="150"/>
      <c r="K20" s="154"/>
    </row>
    <row r="21" spans="1:11" ht="63.75">
      <c r="A21" s="141">
        <v>212010</v>
      </c>
      <c r="B21" s="155">
        <v>2010</v>
      </c>
      <c r="C21" s="143" t="s">
        <v>129</v>
      </c>
      <c r="D21" s="147" t="s">
        <v>281</v>
      </c>
      <c r="E21" s="149" t="s">
        <v>328</v>
      </c>
      <c r="F21" s="149" t="s">
        <v>340</v>
      </c>
      <c r="G21" s="145">
        <f t="shared" si="0"/>
        <v>1819860</v>
      </c>
      <c r="H21" s="145">
        <v>1819860</v>
      </c>
      <c r="I21" s="150"/>
      <c r="J21" s="150"/>
      <c r="K21" s="154"/>
    </row>
    <row r="22" spans="1:11" ht="48">
      <c r="A22" s="141">
        <v>212144</v>
      </c>
      <c r="B22" s="155">
        <v>2144</v>
      </c>
      <c r="C22" s="143" t="s">
        <v>130</v>
      </c>
      <c r="D22" s="147" t="s">
        <v>282</v>
      </c>
      <c r="E22" s="149" t="s">
        <v>331</v>
      </c>
      <c r="F22" s="149" t="s">
        <v>330</v>
      </c>
      <c r="G22" s="145">
        <f t="shared" si="0"/>
        <v>323214</v>
      </c>
      <c r="H22" s="145">
        <v>323214</v>
      </c>
      <c r="I22" s="150"/>
      <c r="J22" s="150"/>
      <c r="K22" s="154"/>
    </row>
    <row r="23" spans="1:11" ht="48">
      <c r="A23" s="141">
        <v>212152</v>
      </c>
      <c r="B23" s="155">
        <v>2152</v>
      </c>
      <c r="C23" s="143" t="s">
        <v>130</v>
      </c>
      <c r="D23" s="147" t="s">
        <v>207</v>
      </c>
      <c r="E23" s="149" t="s">
        <v>331</v>
      </c>
      <c r="F23" s="149" t="s">
        <v>330</v>
      </c>
      <c r="G23" s="145">
        <f t="shared" si="0"/>
        <v>3000</v>
      </c>
      <c r="H23" s="145">
        <v>3000</v>
      </c>
      <c r="I23" s="150"/>
      <c r="J23" s="150"/>
      <c r="K23" s="154"/>
    </row>
    <row r="24" spans="1:11" ht="48">
      <c r="A24" s="141">
        <v>213032</v>
      </c>
      <c r="B24" s="155">
        <v>3032</v>
      </c>
      <c r="C24" s="143" t="s">
        <v>332</v>
      </c>
      <c r="D24" s="147" t="s">
        <v>17</v>
      </c>
      <c r="E24" s="149" t="s">
        <v>331</v>
      </c>
      <c r="F24" s="149" t="s">
        <v>330</v>
      </c>
      <c r="G24" s="145">
        <f t="shared" si="0"/>
        <v>12000</v>
      </c>
      <c r="H24" s="145">
        <v>12000</v>
      </c>
      <c r="I24" s="150"/>
      <c r="J24" s="150"/>
      <c r="K24" s="154"/>
    </row>
    <row r="25" spans="1:11" ht="48">
      <c r="A25" s="141">
        <v>213033</v>
      </c>
      <c r="B25" s="155">
        <v>3033</v>
      </c>
      <c r="C25" s="143" t="s">
        <v>332</v>
      </c>
      <c r="D25" s="147" t="s">
        <v>18</v>
      </c>
      <c r="E25" s="149" t="s">
        <v>331</v>
      </c>
      <c r="F25" s="149" t="s">
        <v>330</v>
      </c>
      <c r="G25" s="145">
        <f t="shared" si="0"/>
        <v>344343</v>
      </c>
      <c r="H25" s="145">
        <v>344343</v>
      </c>
      <c r="I25" s="150"/>
      <c r="J25" s="150"/>
      <c r="K25" s="154"/>
    </row>
    <row r="26" spans="1:11" ht="48">
      <c r="A26" s="141">
        <v>213050</v>
      </c>
      <c r="B26" s="155">
        <v>3050</v>
      </c>
      <c r="C26" s="143" t="s">
        <v>332</v>
      </c>
      <c r="D26" s="147" t="s">
        <v>185</v>
      </c>
      <c r="E26" s="149" t="s">
        <v>331</v>
      </c>
      <c r="F26" s="149" t="s">
        <v>330</v>
      </c>
      <c r="G26" s="145">
        <f t="shared" si="0"/>
        <v>396792</v>
      </c>
      <c r="H26" s="145">
        <v>396792</v>
      </c>
      <c r="I26" s="150"/>
      <c r="J26" s="150"/>
      <c r="K26" s="154"/>
    </row>
    <row r="27" spans="1:11" ht="48">
      <c r="A27" s="141">
        <v>213090</v>
      </c>
      <c r="B27" s="155">
        <v>3090</v>
      </c>
      <c r="C27" s="143" t="s">
        <v>338</v>
      </c>
      <c r="D27" s="147" t="s">
        <v>184</v>
      </c>
      <c r="E27" s="149" t="s">
        <v>331</v>
      </c>
      <c r="F27" s="149" t="s">
        <v>330</v>
      </c>
      <c r="G27" s="145">
        <f t="shared" si="0"/>
        <v>12222</v>
      </c>
      <c r="H27" s="145">
        <v>12222</v>
      </c>
      <c r="I27" s="150"/>
      <c r="J27" s="150"/>
      <c r="K27" s="154"/>
    </row>
    <row r="28" spans="1:11" ht="97.5" customHeight="1">
      <c r="A28" s="141">
        <v>213160</v>
      </c>
      <c r="B28" s="155">
        <v>3160</v>
      </c>
      <c r="C28" s="143" t="s">
        <v>133</v>
      </c>
      <c r="D28" s="147" t="s">
        <v>158</v>
      </c>
      <c r="E28" s="149" t="s">
        <v>331</v>
      </c>
      <c r="F28" s="149" t="s">
        <v>330</v>
      </c>
      <c r="G28" s="145">
        <f t="shared" si="0"/>
        <v>203588</v>
      </c>
      <c r="H28" s="145">
        <v>203588</v>
      </c>
      <c r="I28" s="150"/>
      <c r="J28" s="150"/>
      <c r="K28" s="154"/>
    </row>
    <row r="29" spans="1:11" ht="86.25" customHeight="1">
      <c r="A29" s="141">
        <v>213180</v>
      </c>
      <c r="B29" s="155">
        <v>3180</v>
      </c>
      <c r="C29" s="143" t="s">
        <v>339</v>
      </c>
      <c r="D29" s="147" t="s">
        <v>285</v>
      </c>
      <c r="E29" s="149" t="s">
        <v>331</v>
      </c>
      <c r="F29" s="149" t="s">
        <v>330</v>
      </c>
      <c r="G29" s="145">
        <f t="shared" si="0"/>
        <v>3000</v>
      </c>
      <c r="H29" s="145">
        <v>3000</v>
      </c>
      <c r="I29" s="150"/>
      <c r="J29" s="150"/>
      <c r="K29" s="154"/>
    </row>
    <row r="30" spans="1:11" ht="86.25" customHeight="1">
      <c r="A30" s="141">
        <v>213171</v>
      </c>
      <c r="B30" s="155">
        <v>3171</v>
      </c>
      <c r="C30" s="143" t="s">
        <v>133</v>
      </c>
      <c r="D30" s="147" t="s">
        <v>322</v>
      </c>
      <c r="E30" s="149" t="s">
        <v>331</v>
      </c>
      <c r="F30" s="149" t="s">
        <v>330</v>
      </c>
      <c r="G30" s="145">
        <f t="shared" si="0"/>
        <v>20718</v>
      </c>
      <c r="H30" s="145">
        <v>20718</v>
      </c>
      <c r="I30" s="150"/>
      <c r="J30" s="150"/>
      <c r="K30" s="154"/>
    </row>
    <row r="31" spans="1:11" ht="86.25" customHeight="1">
      <c r="A31" s="141">
        <v>218120</v>
      </c>
      <c r="B31" s="155">
        <v>8120</v>
      </c>
      <c r="C31" s="266">
        <v>380</v>
      </c>
      <c r="D31" s="267" t="s">
        <v>417</v>
      </c>
      <c r="E31" s="149" t="s">
        <v>418</v>
      </c>
      <c r="F31" s="149"/>
      <c r="G31" s="145">
        <f t="shared" si="0"/>
        <v>6000</v>
      </c>
      <c r="H31" s="145">
        <v>6000</v>
      </c>
      <c r="I31" s="150"/>
      <c r="J31" s="150"/>
      <c r="K31" s="154"/>
    </row>
    <row r="32" spans="1:11" ht="34.5" customHeight="1">
      <c r="A32" s="141">
        <v>610000</v>
      </c>
      <c r="B32" s="156"/>
      <c r="C32" s="143"/>
      <c r="D32" s="157" t="s">
        <v>83</v>
      </c>
      <c r="E32" s="149"/>
      <c r="F32" s="149"/>
      <c r="G32" s="145">
        <f>H32</f>
        <v>1203804</v>
      </c>
      <c r="H32" s="145">
        <f>H35</f>
        <v>1203804</v>
      </c>
      <c r="I32" s="150"/>
      <c r="J32" s="150"/>
      <c r="K32" s="154"/>
    </row>
    <row r="33" spans="1:11" ht="38.25" hidden="1" customHeight="1">
      <c r="A33" s="143" t="s">
        <v>84</v>
      </c>
      <c r="B33" s="143" t="s">
        <v>133</v>
      </c>
      <c r="C33" s="143" t="s">
        <v>85</v>
      </c>
      <c r="D33" s="147" t="s">
        <v>73</v>
      </c>
      <c r="E33" s="158" t="s">
        <v>86</v>
      </c>
      <c r="F33" s="149" t="s">
        <v>77</v>
      </c>
      <c r="G33" s="145">
        <f>H33+I33</f>
        <v>0</v>
      </c>
      <c r="H33" s="145"/>
      <c r="I33" s="145"/>
      <c r="J33" s="150"/>
      <c r="K33" s="154"/>
    </row>
    <row r="34" spans="1:11" ht="36.75" hidden="1" customHeight="1">
      <c r="A34" s="143" t="s">
        <v>152</v>
      </c>
      <c r="B34" s="143" t="s">
        <v>134</v>
      </c>
      <c r="C34" s="143" t="s">
        <v>132</v>
      </c>
      <c r="D34" s="147" t="s">
        <v>73</v>
      </c>
      <c r="E34" s="158" t="s">
        <v>87</v>
      </c>
      <c r="F34" s="149" t="s">
        <v>77</v>
      </c>
      <c r="G34" s="145">
        <f>H34+I34</f>
        <v>0</v>
      </c>
      <c r="H34" s="145"/>
      <c r="I34" s="145"/>
      <c r="J34" s="150"/>
      <c r="K34" s="154"/>
    </row>
    <row r="35" spans="1:11" ht="31.5" customHeight="1">
      <c r="A35" s="143" t="s">
        <v>337</v>
      </c>
      <c r="B35" s="143" t="s">
        <v>325</v>
      </c>
      <c r="C35" s="143" t="s">
        <v>127</v>
      </c>
      <c r="D35" s="147" t="s">
        <v>156</v>
      </c>
      <c r="E35" s="148" t="s">
        <v>375</v>
      </c>
      <c r="F35" s="149" t="s">
        <v>341</v>
      </c>
      <c r="G35" s="145">
        <f>H35+I35</f>
        <v>1203804</v>
      </c>
      <c r="H35" s="145">
        <v>1203804</v>
      </c>
      <c r="I35" s="145"/>
      <c r="J35" s="150"/>
      <c r="K35" s="154"/>
    </row>
    <row r="36" spans="1:11" ht="38.25" customHeight="1">
      <c r="A36" s="143"/>
      <c r="B36" s="143"/>
      <c r="C36" s="143"/>
      <c r="D36" s="229" t="s">
        <v>90</v>
      </c>
      <c r="E36" s="148"/>
      <c r="F36" s="149"/>
      <c r="G36" s="145">
        <f>H36</f>
        <v>75000</v>
      </c>
      <c r="H36" s="145">
        <f>H37</f>
        <v>75000</v>
      </c>
      <c r="I36" s="145"/>
      <c r="J36" s="150"/>
      <c r="K36" s="154"/>
    </row>
    <row r="37" spans="1:11" ht="31.5" customHeight="1">
      <c r="A37" s="143" t="s">
        <v>326</v>
      </c>
      <c r="B37" s="143" t="s">
        <v>79</v>
      </c>
      <c r="C37" s="143" t="s">
        <v>80</v>
      </c>
      <c r="D37" s="147" t="s">
        <v>169</v>
      </c>
      <c r="E37" s="149" t="s">
        <v>331</v>
      </c>
      <c r="F37" s="149" t="s">
        <v>330</v>
      </c>
      <c r="G37" s="145">
        <f>H37+I37</f>
        <v>75000</v>
      </c>
      <c r="H37" s="145">
        <v>75000</v>
      </c>
      <c r="I37" s="145"/>
      <c r="J37" s="150"/>
      <c r="K37" s="154"/>
    </row>
    <row r="38" spans="1:11" ht="31.5" customHeight="1">
      <c r="A38" s="143"/>
      <c r="B38" s="143"/>
      <c r="C38" s="143"/>
      <c r="D38" s="268" t="s">
        <v>37</v>
      </c>
      <c r="E38" s="149"/>
      <c r="F38" s="149"/>
      <c r="G38" s="145">
        <f>H38</f>
        <v>25000</v>
      </c>
      <c r="H38" s="145">
        <f>H39</f>
        <v>25000</v>
      </c>
      <c r="I38" s="145"/>
      <c r="J38" s="150"/>
      <c r="K38" s="154"/>
    </row>
    <row r="39" spans="1:11" ht="78.75" customHeight="1">
      <c r="A39" s="143" t="s">
        <v>419</v>
      </c>
      <c r="B39" s="143" t="s">
        <v>420</v>
      </c>
      <c r="C39" s="143" t="s">
        <v>137</v>
      </c>
      <c r="D39" s="269" t="s">
        <v>200</v>
      </c>
      <c r="E39" s="269" t="s">
        <v>421</v>
      </c>
      <c r="F39" s="149"/>
      <c r="G39" s="145">
        <f>H39+I39</f>
        <v>25000</v>
      </c>
      <c r="H39" s="145">
        <v>25000</v>
      </c>
      <c r="I39" s="145"/>
      <c r="J39" s="150"/>
      <c r="K39" s="154"/>
    </row>
    <row r="40" spans="1:11" ht="18.75">
      <c r="A40" s="159"/>
      <c r="B40" s="159"/>
      <c r="C40" s="160"/>
      <c r="D40" s="161" t="s">
        <v>151</v>
      </c>
      <c r="E40" s="162"/>
      <c r="F40" s="162"/>
      <c r="G40" s="162">
        <f>G36+G32+G9+G38</f>
        <v>13070719</v>
      </c>
      <c r="H40" s="162">
        <f>H36+H32+H9+H38</f>
        <v>12878719</v>
      </c>
      <c r="I40" s="162">
        <f>SUM(I9:I22)</f>
        <v>384000</v>
      </c>
      <c r="J40" s="162">
        <f>SUM(J9:J22)</f>
        <v>384000</v>
      </c>
      <c r="K40" s="154"/>
    </row>
    <row r="41" spans="1:11" ht="16.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54"/>
    </row>
    <row r="42" spans="1:11" ht="18.75" hidden="1">
      <c r="A42" s="399" t="s">
        <v>203</v>
      </c>
      <c r="B42" s="399"/>
      <c r="C42" s="399"/>
      <c r="D42" s="399"/>
      <c r="E42" s="399"/>
      <c r="F42" s="399"/>
      <c r="G42" s="399"/>
      <c r="H42" s="399"/>
      <c r="I42" s="399"/>
      <c r="J42" s="399"/>
      <c r="K42" s="154"/>
    </row>
    <row r="43" spans="1:11" ht="18.75" hidden="1">
      <c r="A43" s="392" t="s">
        <v>204</v>
      </c>
      <c r="B43" s="392"/>
      <c r="C43" s="392"/>
      <c r="D43" s="392"/>
      <c r="E43" s="392"/>
      <c r="F43" s="392"/>
      <c r="G43" s="392"/>
      <c r="H43" s="392"/>
      <c r="I43" s="392"/>
      <c r="J43" s="392"/>
      <c r="K43" s="163"/>
    </row>
    <row r="44" spans="1:11" ht="18.75" hidden="1">
      <c r="A44" s="392" t="s">
        <v>205</v>
      </c>
      <c r="B44" s="392"/>
      <c r="C44" s="392"/>
      <c r="D44" s="392"/>
      <c r="E44" s="392"/>
      <c r="F44" s="392"/>
      <c r="G44" s="392"/>
      <c r="H44" s="392"/>
      <c r="I44" s="392"/>
      <c r="J44" s="392"/>
      <c r="K44" s="163"/>
    </row>
    <row r="45" spans="1:11" ht="18.7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54"/>
    </row>
    <row r="46" spans="1:11" ht="18.75">
      <c r="A46" s="393" t="s">
        <v>122</v>
      </c>
      <c r="B46" s="393"/>
      <c r="C46" s="393"/>
      <c r="D46" s="393"/>
      <c r="E46" s="32"/>
      <c r="F46" s="32"/>
      <c r="G46" s="32"/>
      <c r="H46" s="32"/>
      <c r="I46" s="351" t="s">
        <v>88</v>
      </c>
      <c r="J46" s="351"/>
      <c r="K46" s="351"/>
    </row>
  </sheetData>
  <mergeCells count="19">
    <mergeCell ref="A42:J42"/>
    <mergeCell ref="E6:E7"/>
    <mergeCell ref="A44:J44"/>
    <mergeCell ref="A6:A7"/>
    <mergeCell ref="H1:J1"/>
    <mergeCell ref="G2:J2"/>
    <mergeCell ref="A5:B5"/>
    <mergeCell ref="A3:J3"/>
    <mergeCell ref="A4:B4"/>
    <mergeCell ref="B6:B7"/>
    <mergeCell ref="C6:C7"/>
    <mergeCell ref="D6:D7"/>
    <mergeCell ref="A43:J43"/>
    <mergeCell ref="A46:D46"/>
    <mergeCell ref="I46:K46"/>
    <mergeCell ref="F6:F7"/>
    <mergeCell ref="G6:G7"/>
    <mergeCell ref="H6:H7"/>
    <mergeCell ref="I6:J6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view="pageBreakPreview" zoomScale="60" zoomScaleNormal="60" workbookViewId="0">
      <selection activeCell="A8" sqref="A8"/>
    </sheetView>
  </sheetViews>
  <sheetFormatPr defaultColWidth="8.83203125" defaultRowHeight="12.75"/>
  <cols>
    <col min="1" max="1" width="12.83203125" style="239" customWidth="1"/>
    <col min="2" max="2" width="13.1640625" style="239" customWidth="1"/>
    <col min="3" max="3" width="13.33203125" style="239" customWidth="1"/>
    <col min="4" max="4" width="32.5" style="239" customWidth="1"/>
    <col min="5" max="5" width="37.5" style="239" customWidth="1"/>
    <col min="6" max="6" width="12.83203125" style="239" customWidth="1"/>
    <col min="7" max="7" width="12.33203125" style="239" customWidth="1"/>
    <col min="8" max="8" width="13.1640625" style="239" customWidth="1"/>
    <col min="9" max="9" width="13.6640625" style="239" customWidth="1"/>
    <col min="10" max="10" width="11.5" style="239" customWidth="1"/>
    <col min="11" max="11" width="9.6640625" style="239" customWidth="1"/>
    <col min="12" max="12" width="8.83203125" style="239"/>
    <col min="13" max="13" width="11.83203125" style="239" bestFit="1" customWidth="1"/>
    <col min="14" max="16384" width="8.83203125" style="239"/>
  </cols>
  <sheetData>
    <row r="1" spans="1:13" ht="45" customHeight="1">
      <c r="H1" s="240" t="s">
        <v>91</v>
      </c>
      <c r="J1" s="1"/>
    </row>
    <row r="2" spans="1:13" ht="2.25" customHeight="1">
      <c r="F2" s="406" t="s">
        <v>406</v>
      </c>
      <c r="G2" s="318"/>
      <c r="H2" s="318"/>
      <c r="I2" s="318"/>
      <c r="J2" s="318"/>
      <c r="K2" s="237"/>
      <c r="L2" s="237"/>
    </row>
    <row r="3" spans="1:13" ht="15.75">
      <c r="I3" s="240"/>
      <c r="J3" s="1"/>
    </row>
    <row r="4" spans="1:13" ht="15.75">
      <c r="F4" s="241"/>
      <c r="I4" s="1"/>
    </row>
    <row r="5" spans="1:13">
      <c r="F5" s="241"/>
    </row>
    <row r="6" spans="1:13" ht="42" customHeight="1">
      <c r="A6" s="407" t="s">
        <v>397</v>
      </c>
      <c r="B6" s="407"/>
      <c r="C6" s="407"/>
      <c r="D6" s="407"/>
      <c r="E6" s="407"/>
      <c r="F6" s="407"/>
      <c r="G6" s="407"/>
      <c r="H6" s="407"/>
      <c r="I6" s="407"/>
      <c r="J6" s="407"/>
    </row>
    <row r="7" spans="1:13" ht="27.75" customHeight="1">
      <c r="A7" s="408">
        <v>2354000000</v>
      </c>
      <c r="B7" s="408"/>
      <c r="F7" s="241"/>
    </row>
    <row r="8" spans="1:13" ht="27.75" customHeight="1">
      <c r="A8" s="258" t="s">
        <v>402</v>
      </c>
      <c r="B8" s="258"/>
      <c r="F8" s="241"/>
    </row>
    <row r="9" spans="1:13" ht="220.5">
      <c r="A9" s="242" t="s">
        <v>386</v>
      </c>
      <c r="B9" s="242" t="s">
        <v>181</v>
      </c>
      <c r="C9" s="242" t="s">
        <v>180</v>
      </c>
      <c r="D9" s="242" t="s">
        <v>387</v>
      </c>
      <c r="E9" s="242" t="s">
        <v>388</v>
      </c>
      <c r="F9" s="242" t="s">
        <v>389</v>
      </c>
      <c r="G9" s="242" t="s">
        <v>390</v>
      </c>
      <c r="H9" s="242" t="s">
        <v>391</v>
      </c>
      <c r="I9" s="242" t="s">
        <v>392</v>
      </c>
      <c r="J9" s="242" t="s">
        <v>393</v>
      </c>
    </row>
    <row r="10" spans="1:13" ht="15.75">
      <c r="A10" s="242">
        <v>1</v>
      </c>
      <c r="B10" s="242">
        <v>2</v>
      </c>
      <c r="C10" s="242">
        <v>3</v>
      </c>
      <c r="D10" s="242">
        <v>4</v>
      </c>
      <c r="E10" s="242">
        <v>5</v>
      </c>
      <c r="F10" s="242">
        <v>6</v>
      </c>
      <c r="G10" s="242">
        <v>7</v>
      </c>
      <c r="H10" s="242">
        <v>8</v>
      </c>
      <c r="I10" s="242">
        <v>9</v>
      </c>
      <c r="J10" s="242">
        <v>10</v>
      </c>
    </row>
    <row r="11" spans="1:13" ht="31.5">
      <c r="A11" s="243" t="s">
        <v>394</v>
      </c>
      <c r="B11" s="244" t="s">
        <v>395</v>
      </c>
      <c r="C11" s="245"/>
      <c r="D11" s="246" t="s">
        <v>38</v>
      </c>
      <c r="E11" s="242"/>
      <c r="F11" s="242"/>
      <c r="G11" s="247">
        <f>G12</f>
        <v>5482018</v>
      </c>
      <c r="H11" s="247">
        <f>H12</f>
        <v>0</v>
      </c>
      <c r="I11" s="247">
        <f>I12</f>
        <v>563923</v>
      </c>
      <c r="J11" s="242"/>
    </row>
    <row r="12" spans="1:13" ht="31.5">
      <c r="A12" s="248" t="s">
        <v>396</v>
      </c>
      <c r="B12" s="244" t="s">
        <v>395</v>
      </c>
      <c r="C12" s="245"/>
      <c r="D12" s="246" t="s">
        <v>38</v>
      </c>
      <c r="E12" s="242"/>
      <c r="F12" s="242"/>
      <c r="G12" s="242">
        <f>G13+G14+G15+G17+G18</f>
        <v>5482018</v>
      </c>
      <c r="H12" s="242">
        <f>H13+H14+H15+H17+H18</f>
        <v>0</v>
      </c>
      <c r="I12" s="242">
        <f>I13+I14+I15+I17+I18</f>
        <v>563923</v>
      </c>
      <c r="J12" s="242"/>
    </row>
    <row r="13" spans="1:13" ht="147.75" customHeight="1">
      <c r="A13" s="249" t="s">
        <v>398</v>
      </c>
      <c r="B13" s="250">
        <v>1021</v>
      </c>
      <c r="C13" s="249" t="s">
        <v>132</v>
      </c>
      <c r="D13" s="251" t="s">
        <v>287</v>
      </c>
      <c r="E13" s="252" t="s">
        <v>399</v>
      </c>
      <c r="F13" s="253">
        <v>2021</v>
      </c>
      <c r="G13" s="253">
        <v>751950</v>
      </c>
      <c r="H13" s="253"/>
      <c r="I13" s="253">
        <v>75195</v>
      </c>
      <c r="J13" s="253">
        <v>100</v>
      </c>
      <c r="M13" s="239">
        <f>I13+I14+I15</f>
        <v>548203</v>
      </c>
    </row>
    <row r="14" spans="1:13" ht="252">
      <c r="A14" s="249" t="s">
        <v>398</v>
      </c>
      <c r="B14" s="250">
        <v>1021</v>
      </c>
      <c r="C14" s="249" t="s">
        <v>132</v>
      </c>
      <c r="D14" s="251" t="s">
        <v>287</v>
      </c>
      <c r="E14" s="252" t="s">
        <v>400</v>
      </c>
      <c r="F14" s="253">
        <v>2021</v>
      </c>
      <c r="G14" s="253">
        <v>3230074</v>
      </c>
      <c r="H14" s="253"/>
      <c r="I14" s="253">
        <v>323008</v>
      </c>
      <c r="J14" s="253">
        <v>100</v>
      </c>
    </row>
    <row r="15" spans="1:13" ht="213.75" customHeight="1">
      <c r="A15" s="249" t="s">
        <v>398</v>
      </c>
      <c r="B15" s="250">
        <v>1021</v>
      </c>
      <c r="C15" s="249" t="s">
        <v>132</v>
      </c>
      <c r="D15" s="251" t="s">
        <v>287</v>
      </c>
      <c r="E15" s="252" t="s">
        <v>401</v>
      </c>
      <c r="F15" s="253">
        <v>2021</v>
      </c>
      <c r="G15" s="253">
        <v>1499994</v>
      </c>
      <c r="H15" s="253"/>
      <c r="I15" s="253">
        <v>150000</v>
      </c>
      <c r="J15" s="253">
        <v>100</v>
      </c>
    </row>
    <row r="16" spans="1:13" ht="60" hidden="1" customHeight="1">
      <c r="A16" s="248"/>
      <c r="B16" s="254"/>
      <c r="C16" s="245"/>
      <c r="D16" s="246"/>
      <c r="E16" s="247"/>
      <c r="F16" s="247"/>
      <c r="G16" s="247"/>
      <c r="H16" s="247"/>
      <c r="I16" s="247"/>
      <c r="J16" s="247"/>
    </row>
    <row r="17" spans="1:10" ht="63">
      <c r="A17" s="249" t="s">
        <v>410</v>
      </c>
      <c r="B17" s="255">
        <v>7321</v>
      </c>
      <c r="C17" s="256" t="s">
        <v>411</v>
      </c>
      <c r="D17" s="252" t="s">
        <v>409</v>
      </c>
      <c r="E17" s="242" t="s">
        <v>413</v>
      </c>
      <c r="F17" s="242">
        <v>2021</v>
      </c>
      <c r="G17" s="242"/>
      <c r="H17" s="242"/>
      <c r="I17" s="242">
        <v>10860</v>
      </c>
      <c r="J17" s="242">
        <v>100</v>
      </c>
    </row>
    <row r="18" spans="1:10" ht="78.75">
      <c r="A18" s="249" t="s">
        <v>410</v>
      </c>
      <c r="B18" s="255">
        <v>7321</v>
      </c>
      <c r="C18" s="256" t="s">
        <v>411</v>
      </c>
      <c r="D18" s="252" t="s">
        <v>409</v>
      </c>
      <c r="E18" s="242" t="s">
        <v>412</v>
      </c>
      <c r="F18" s="242">
        <v>2021</v>
      </c>
      <c r="G18" s="242"/>
      <c r="H18" s="242"/>
      <c r="I18" s="242">
        <v>4860</v>
      </c>
      <c r="J18" s="242">
        <v>100</v>
      </c>
    </row>
    <row r="19" spans="1:10" ht="15.75">
      <c r="A19" s="242" t="s">
        <v>218</v>
      </c>
      <c r="B19" s="242" t="s">
        <v>218</v>
      </c>
      <c r="C19" s="242" t="s">
        <v>218</v>
      </c>
      <c r="D19" s="257" t="s">
        <v>219</v>
      </c>
      <c r="E19" s="242" t="s">
        <v>218</v>
      </c>
      <c r="F19" s="242" t="s">
        <v>218</v>
      </c>
      <c r="G19" s="247">
        <f>G12</f>
        <v>5482018</v>
      </c>
      <c r="H19" s="247">
        <f>H12</f>
        <v>0</v>
      </c>
      <c r="I19" s="247">
        <f>I12</f>
        <v>563923</v>
      </c>
      <c r="J19" s="242" t="s">
        <v>218</v>
      </c>
    </row>
    <row r="23" spans="1:10" ht="15">
      <c r="B23" s="89" t="s">
        <v>122</v>
      </c>
      <c r="H23" s="87"/>
      <c r="I23" s="129" t="s">
        <v>66</v>
      </c>
    </row>
    <row r="24" spans="1:10" ht="15">
      <c r="B24" s="89"/>
      <c r="H24" s="87"/>
      <c r="I24" s="90" t="s">
        <v>67</v>
      </c>
    </row>
  </sheetData>
  <mergeCells count="3">
    <mergeCell ref="F2:J2"/>
    <mergeCell ref="A6:J6"/>
    <mergeCell ref="A7:B7"/>
  </mergeCells>
  <phoneticPr fontId="33" type="noConversion"/>
  <pageMargins left="0.75" right="0.75" top="1" bottom="1" header="0.5" footer="0.5"/>
  <pageSetup paperSize="9"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9" sqref="A9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>
      <c r="C1" s="225" t="s">
        <v>91</v>
      </c>
    </row>
    <row r="2" spans="1:3" hidden="1">
      <c r="C2" s="225" t="s">
        <v>321</v>
      </c>
    </row>
    <row r="3" spans="1:3" hidden="1">
      <c r="C3" s="225" t="s">
        <v>378</v>
      </c>
    </row>
    <row r="4" spans="1:3">
      <c r="C4" s="225"/>
    </row>
    <row r="5" spans="1:3" ht="38.25" customHeight="1">
      <c r="A5" s="409" t="s">
        <v>347</v>
      </c>
      <c r="B5" s="410"/>
      <c r="C5" s="225"/>
    </row>
    <row r="6" spans="1:3">
      <c r="C6" s="225"/>
    </row>
    <row r="7" spans="1:3">
      <c r="C7" s="225"/>
    </row>
    <row r="8" spans="1:3">
      <c r="A8" s="226">
        <v>2354000000</v>
      </c>
    </row>
    <row r="9" spans="1:3">
      <c r="A9" s="226" t="s">
        <v>170</v>
      </c>
    </row>
    <row r="11" spans="1:3">
      <c r="A11" s="227" t="s">
        <v>318</v>
      </c>
      <c r="B11" s="227" t="s">
        <v>319</v>
      </c>
      <c r="C11" s="227" t="s">
        <v>317</v>
      </c>
    </row>
    <row r="12" spans="1:3">
      <c r="A12" s="227">
        <v>1</v>
      </c>
      <c r="B12" s="227">
        <v>2</v>
      </c>
      <c r="C12" s="227">
        <v>3</v>
      </c>
    </row>
    <row r="13" spans="1:3" ht="26.25">
      <c r="A13" s="227" t="s">
        <v>38</v>
      </c>
      <c r="B13" s="227" t="s">
        <v>320</v>
      </c>
      <c r="C13" s="228">
        <v>43365475</v>
      </c>
    </row>
    <row r="14" spans="1:3" ht="26.25">
      <c r="A14" s="227" t="s">
        <v>90</v>
      </c>
      <c r="B14" s="227" t="s">
        <v>320</v>
      </c>
      <c r="C14" s="228">
        <v>43561867</v>
      </c>
    </row>
    <row r="15" spans="1:3" ht="26.25">
      <c r="A15" s="227" t="s">
        <v>37</v>
      </c>
      <c r="B15" s="227" t="s">
        <v>320</v>
      </c>
      <c r="C15" s="228">
        <v>43944173</v>
      </c>
    </row>
    <row r="16" spans="1:3" ht="51.75">
      <c r="A16" s="231" t="s">
        <v>348</v>
      </c>
      <c r="B16" s="227" t="s">
        <v>345</v>
      </c>
      <c r="C16" s="230" t="s">
        <v>344</v>
      </c>
    </row>
    <row r="17" spans="1:3" ht="39">
      <c r="A17" s="227" t="s">
        <v>346</v>
      </c>
      <c r="B17" s="227" t="s">
        <v>345</v>
      </c>
      <c r="C17" s="228">
        <v>41937159</v>
      </c>
    </row>
    <row r="18" spans="1:3" ht="39">
      <c r="A18" s="227" t="s">
        <v>352</v>
      </c>
      <c r="B18" s="227" t="s">
        <v>351</v>
      </c>
      <c r="C18" s="228">
        <v>24411274</v>
      </c>
    </row>
    <row r="19" spans="1:3" ht="39">
      <c r="A19" s="227" t="s">
        <v>354</v>
      </c>
      <c r="B19" s="227" t="s">
        <v>355</v>
      </c>
      <c r="C19" s="228">
        <v>24350101</v>
      </c>
    </row>
    <row r="20" spans="1:3" ht="39">
      <c r="A20" s="227" t="s">
        <v>356</v>
      </c>
      <c r="B20" s="227" t="s">
        <v>357</v>
      </c>
      <c r="C20" s="228">
        <v>36714822</v>
      </c>
    </row>
    <row r="21" spans="1:3" ht="39">
      <c r="A21" s="227" t="s">
        <v>363</v>
      </c>
      <c r="B21" s="231" t="s">
        <v>365</v>
      </c>
      <c r="C21" s="230" t="s">
        <v>358</v>
      </c>
    </row>
    <row r="22" spans="1:3" ht="39">
      <c r="A22" s="227" t="s">
        <v>360</v>
      </c>
      <c r="B22" s="231" t="s">
        <v>366</v>
      </c>
      <c r="C22" s="230" t="s">
        <v>359</v>
      </c>
    </row>
    <row r="23" spans="1:3" ht="26.25">
      <c r="A23" s="227" t="s">
        <v>362</v>
      </c>
      <c r="B23" s="227" t="s">
        <v>361</v>
      </c>
      <c r="C23" s="228">
        <v>36777369</v>
      </c>
    </row>
    <row r="24" spans="1:3" ht="39">
      <c r="A24" s="231" t="s">
        <v>364</v>
      </c>
      <c r="B24" s="227" t="s">
        <v>361</v>
      </c>
      <c r="C24" s="228">
        <v>42345945</v>
      </c>
    </row>
    <row r="25" spans="1:3" ht="26.25">
      <c r="A25" s="231" t="s">
        <v>368</v>
      </c>
      <c r="B25" s="227" t="s">
        <v>367</v>
      </c>
      <c r="C25" s="228">
        <v>39589331</v>
      </c>
    </row>
    <row r="26" spans="1:3" ht="51.75">
      <c r="A26" s="231" t="s">
        <v>370</v>
      </c>
      <c r="B26" s="227" t="s">
        <v>369</v>
      </c>
      <c r="C26" s="228">
        <v>33327255</v>
      </c>
    </row>
    <row r="27" spans="1:3" ht="63" customHeight="1">
      <c r="A27" s="231" t="s">
        <v>372</v>
      </c>
      <c r="B27" s="227" t="s">
        <v>371</v>
      </c>
      <c r="C27" s="228">
        <v>24359711</v>
      </c>
    </row>
    <row r="28" spans="1:3" ht="0.75" hidden="1" customHeight="1">
      <c r="A28" s="227"/>
      <c r="B28" s="227"/>
      <c r="C28" s="228"/>
    </row>
    <row r="29" spans="1:3" ht="15" hidden="1">
      <c r="A29" s="227"/>
      <c r="B29" s="227"/>
      <c r="C29" s="228"/>
    </row>
    <row r="30" spans="1:3" ht="15" hidden="1">
      <c r="A30" s="227"/>
      <c r="B30" s="227"/>
      <c r="C30" s="228"/>
    </row>
    <row r="31" spans="1:3" ht="15" hidden="1">
      <c r="A31" s="227"/>
      <c r="B31" s="227"/>
      <c r="C31" s="228"/>
    </row>
    <row r="32" spans="1:3" ht="15" hidden="1">
      <c r="A32" s="227"/>
      <c r="B32" s="227"/>
      <c r="C32" s="228"/>
    </row>
    <row r="33" spans="1:7" ht="15" hidden="1">
      <c r="A33" s="227"/>
      <c r="B33" s="227"/>
      <c r="C33" s="228"/>
    </row>
    <row r="34" spans="1:7" ht="0.75" hidden="1" customHeight="1">
      <c r="A34" s="227"/>
      <c r="B34" s="227"/>
      <c r="C34" s="227"/>
    </row>
    <row r="35" spans="1:7" hidden="1">
      <c r="A35" s="227"/>
      <c r="B35" s="227"/>
      <c r="C35" s="227"/>
    </row>
    <row r="36" spans="1:7" hidden="1">
      <c r="A36" s="227"/>
      <c r="B36" s="227"/>
      <c r="C36" s="227"/>
    </row>
    <row r="37" spans="1:7" hidden="1">
      <c r="A37" s="227"/>
      <c r="B37" s="227"/>
      <c r="C37" s="227"/>
    </row>
    <row r="38" spans="1:7" ht="0.75" hidden="1" customHeight="1">
      <c r="A38" s="227"/>
      <c r="B38" s="227"/>
      <c r="C38" s="227"/>
    </row>
    <row r="39" spans="1:7" hidden="1">
      <c r="A39" s="227"/>
      <c r="B39" s="227"/>
      <c r="C39" s="227"/>
    </row>
    <row r="40" spans="1:7" hidden="1">
      <c r="A40" s="227"/>
      <c r="B40" s="227"/>
      <c r="C40" s="227"/>
    </row>
    <row r="41" spans="1:7" hidden="1">
      <c r="A41" s="227"/>
      <c r="B41" s="227"/>
      <c r="C41" s="227"/>
    </row>
    <row r="42" spans="1:7" hidden="1">
      <c r="A42" s="227"/>
      <c r="B42" s="227"/>
      <c r="C42" s="227"/>
    </row>
    <row r="43" spans="1:7" hidden="1">
      <c r="A43" s="227"/>
      <c r="B43" s="227"/>
      <c r="C43" s="227"/>
    </row>
    <row r="44" spans="1:7" ht="42" customHeight="1">
      <c r="A44" s="227" t="s">
        <v>376</v>
      </c>
      <c r="B44" s="227" t="s">
        <v>377</v>
      </c>
      <c r="C44" s="227">
        <v>43932299</v>
      </c>
    </row>
    <row r="46" spans="1:7">
      <c r="A46" s="305" t="s">
        <v>373</v>
      </c>
      <c r="B46" s="305"/>
      <c r="C46" s="305"/>
      <c r="D46" s="61"/>
      <c r="E46" s="45"/>
      <c r="F46" s="294"/>
      <c r="G46" s="294"/>
    </row>
    <row r="47" spans="1:7">
      <c r="A47" s="305"/>
      <c r="B47" s="305"/>
      <c r="C47" s="305"/>
      <c r="D47" s="62"/>
      <c r="E47" s="63"/>
      <c r="F47" s="304"/>
      <c r="G47" s="304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KrywoborodSL</cp:lastModifiedBy>
  <cp:lastPrinted>2021-02-19T14:15:41Z</cp:lastPrinted>
  <dcterms:created xsi:type="dcterms:W3CDTF">2014-01-17T10:52:16Z</dcterms:created>
  <dcterms:modified xsi:type="dcterms:W3CDTF">2021-04-09T13:31:07Z</dcterms:modified>
</cp:coreProperties>
</file>