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Спільна\Скликання 8\Сесія 46\"/>
    </mc:Choice>
  </mc:AlternateContent>
  <bookViews>
    <workbookView xWindow="0" yWindow="0" windowWidth="28800" windowHeight="12210" activeTab="5"/>
  </bookViews>
  <sheets>
    <sheet name="Додаток 1" sheetId="8" r:id="rId1"/>
    <sheet name="Додаток 2" sheetId="9" r:id="rId2"/>
    <sheet name="Додаток 3" sheetId="2" r:id="rId3"/>
    <sheet name="Додаток 4" sheetId="10" r:id="rId4"/>
    <sheet name="Додаток 5" sheetId="12" r:id="rId5"/>
    <sheet name="Додаток 6" sheetId="7" r:id="rId6"/>
  </sheets>
  <externalReferences>
    <externalReference r:id="rId7"/>
    <externalReference r:id="rId8"/>
    <externalReference r:id="rId9"/>
  </externalReferences>
  <definedNames>
    <definedName name="__" localSheetId="0">#REF!</definedName>
    <definedName name="__" localSheetId="1">#REF!</definedName>
    <definedName name="__" localSheetId="3">#REF!</definedName>
    <definedName name="__" localSheetId="4">#REF!</definedName>
    <definedName name="__">#REF!</definedName>
    <definedName name="_DOD1" localSheetId="0">#REF!</definedName>
    <definedName name="_DOD1" localSheetId="1">#REF!</definedName>
    <definedName name="_DOD1" localSheetId="3">#REF!</definedName>
    <definedName name="_DOD1" localSheetId="4">#REF!</definedName>
    <definedName name="_DOD1">#REF!</definedName>
    <definedName name="_DOD2" localSheetId="0">#REF!</definedName>
    <definedName name="_DOD2" localSheetId="1">#REF!</definedName>
    <definedName name="_DOD2" localSheetId="3">#REF!</definedName>
    <definedName name="_DOD2">#REF!</definedName>
    <definedName name="_DOD3">#REF!</definedName>
    <definedName name="_DOD4">#REF!</definedName>
    <definedName name="_DOD5">#REF!</definedName>
    <definedName name="_DOD6">#REF!</definedName>
    <definedName name="_DOD7">#REF!</definedName>
    <definedName name="_DOD8">#REF!</definedName>
    <definedName name="a">#REF!</definedName>
    <definedName name="aw">#REF!</definedName>
    <definedName name="b">#REF!</definedName>
    <definedName name="bh">#REF!</definedName>
    <definedName name="cc">#REF!</definedName>
    <definedName name="cd">#REF!</definedName>
    <definedName name="cv">#REF!</definedName>
    <definedName name="d">#REF!</definedName>
    <definedName name="DATAF">#REF!</definedName>
    <definedName name="DODATOK">#REF!</definedName>
    <definedName name="END">#REF!</definedName>
    <definedName name="EW">#REF!</definedName>
    <definedName name="f">#REF!</definedName>
    <definedName name="FORMAT">#REF!</definedName>
    <definedName name="g">#REF!</definedName>
    <definedName name="gkfy">'[1]план регулюв  50'!$L$50</definedName>
    <definedName name="gv">#REF!</definedName>
    <definedName name="HEAD1">#REF!</definedName>
    <definedName name="HEAD2">#REF!</definedName>
    <definedName name="HEADER">#REF!</definedName>
    <definedName name="HEADS">#REF!</definedName>
    <definedName name="ji">#REF!</definedName>
    <definedName name="jk">#REF!</definedName>
    <definedName name="jnjuhniu">#REF!</definedName>
    <definedName name="k">#REF!</definedName>
    <definedName name="ki">#REF!</definedName>
    <definedName name="KK">#REF!</definedName>
    <definedName name="kkk">[1]Лист3!#REF!</definedName>
    <definedName name="l">#REF!</definedName>
    <definedName name="lo">#REF!</definedName>
    <definedName name="m">#REF!</definedName>
    <definedName name="NAME">#REF!</definedName>
    <definedName name="o">#REF!</definedName>
    <definedName name="p">#REF!</definedName>
    <definedName name="PZ">#REF!</definedName>
    <definedName name="q">#REF!</definedName>
    <definedName name="qr">#REF!</definedName>
    <definedName name="re">#REF!</definedName>
    <definedName name="rozpor">#REF!</definedName>
    <definedName name="rx">#REF!</definedName>
    <definedName name="SECRETAR">#REF!</definedName>
    <definedName name="SERVICE">#REF!</definedName>
    <definedName name="STBUDJ">#REF!</definedName>
    <definedName name="STInsert">#REF!</definedName>
    <definedName name="STR" localSheetId="1">'[2]19'!#REF!</definedName>
    <definedName name="STR">'[2]19'!#REF!</definedName>
    <definedName name="Strinsel3" localSheetId="1">'[3]19'!#REF!</definedName>
    <definedName name="Strinsel3">'[3]19'!#REF!</definedName>
    <definedName name="StrInsertVidatk1" localSheetId="1">'[2]18'!#REF!</definedName>
    <definedName name="StrInsertVidatk1">'[2]18'!#REF!</definedName>
    <definedName name="StrInsertVidatk2" localSheetId="1">'[2]19'!#REF!</definedName>
    <definedName name="StrInsertVidatk2">'[2]19'!#REF!</definedName>
    <definedName name="STVidat">#REF!</definedName>
    <definedName name="STZalishk">#REF!</definedName>
    <definedName name="t">#REF!</definedName>
    <definedName name="TEXT">#REF!</definedName>
    <definedName name="TITLE">#REF!</definedName>
    <definedName name="TITLEEND">#REF!</definedName>
    <definedName name="TITLTEEND">#REF!</definedName>
    <definedName name="tr">#REF!</definedName>
    <definedName name="v">#REF!</definedName>
    <definedName name="vg">#REF!</definedName>
    <definedName name="VYTYAG">#REF!</definedName>
    <definedName name="w">#REF!</definedName>
    <definedName name="x">#REF!</definedName>
    <definedName name="y">#REF!</definedName>
    <definedName name="z">#REF!</definedName>
    <definedName name="za">#REF!</definedName>
    <definedName name="zagolovok2">#REF!</definedName>
    <definedName name="а">#REF!</definedName>
    <definedName name="_xlnm.Database">#REF!</definedName>
    <definedName name="видс">#REF!</definedName>
    <definedName name="д">#REF!</definedName>
    <definedName name="д.4">'[2]19'!#REF!</definedName>
    <definedName name="дод">#REF!</definedName>
    <definedName name="Друк">#REF!</definedName>
    <definedName name="з">#REF!</definedName>
    <definedName name="_xlnm.Print_Titles" localSheetId="1">'Додаток 2'!$10:$10</definedName>
    <definedName name="і" localSheetId="0">'[2]18'!#REF!</definedName>
    <definedName name="і" localSheetId="1">'[2]18'!#REF!</definedName>
    <definedName name="і" localSheetId="3">'[2]18'!#REF!</definedName>
    <definedName name="і" localSheetId="4">'[2]18'!#REF!</definedName>
    <definedName name="і">'[2]18'!#REF!</definedName>
    <definedName name="к111" localSheetId="0">'[3]19'!#REF!</definedName>
    <definedName name="к111" localSheetId="1">'[3]19'!#REF!</definedName>
    <definedName name="к111" localSheetId="3">'[3]19'!#REF!</definedName>
    <definedName name="к111" localSheetId="4">'[3]19'!#REF!</definedName>
    <definedName name="к111">'[3]19'!#REF!</definedName>
    <definedName name="ллл" localSheetId="0">#REF!</definedName>
    <definedName name="ллл" localSheetId="1">#REF!</definedName>
    <definedName name="ллл" localSheetId="3">#REF!</definedName>
    <definedName name="ллл" localSheetId="4">#REF!</definedName>
    <definedName name="ллл">#REF!</definedName>
    <definedName name="ми" localSheetId="0">#REF!</definedName>
    <definedName name="ми" localSheetId="1">#REF!</definedName>
    <definedName name="ми" localSheetId="3">#REF!</definedName>
    <definedName name="ми" localSheetId="4">#REF!</definedName>
    <definedName name="ми">#REF!</definedName>
    <definedName name="_xlnm.Print_Area" localSheetId="1">'Додаток 2'!$A$1:$F$40</definedName>
    <definedName name="_xlnm.Print_Area" localSheetId="2">'Додаток 3'!$A$1:$R$100</definedName>
    <definedName name="_xlnm.Print_Area" localSheetId="4">'Додаток 5'!$B$1:$M$102</definedName>
    <definedName name="пппп" localSheetId="0">'[2]19'!#REF!</definedName>
    <definedName name="пппп" localSheetId="1">'[2]19'!#REF!</definedName>
    <definedName name="пппп" localSheetId="3">'[2]19'!#REF!</definedName>
    <definedName name="пппп" localSheetId="4">'[2]19'!#REF!</definedName>
    <definedName name="пппп">'[2]19'!#REF!</definedName>
    <definedName name="проц" localSheetId="0">#REF!</definedName>
    <definedName name="проц" localSheetId="1">#REF!</definedName>
    <definedName name="проц" localSheetId="3">#REF!</definedName>
    <definedName name="проц" localSheetId="4">#REF!</definedName>
    <definedName name="проц">#REF!</definedName>
    <definedName name="прц" localSheetId="0">#REF!</definedName>
    <definedName name="прц" localSheetId="1">#REF!</definedName>
    <definedName name="прц" localSheetId="3">#REF!</definedName>
    <definedName name="прц" localSheetId="4">#REF!</definedName>
    <definedName name="прц">#REF!</definedName>
    <definedName name="рн" localSheetId="0">#REF!</definedName>
    <definedName name="рн" localSheetId="1">#REF!</definedName>
    <definedName name="рн" localSheetId="3">#REF!</definedName>
    <definedName name="рн" localSheetId="4">#REF!</definedName>
    <definedName name="рн">#REF!</definedName>
    <definedName name="ро">#REF!</definedName>
    <definedName name="уточн">#REF!</definedName>
    <definedName name="щ">#REF!</definedName>
    <definedName name="ьлб">#REF!</definedName>
    <definedName name="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54" i="2" l="1"/>
  <c r="R51" i="2"/>
  <c r="L54" i="2"/>
  <c r="L56" i="2"/>
  <c r="M54" i="2"/>
  <c r="M51" i="2"/>
  <c r="G67" i="10" l="1"/>
  <c r="G57" i="10"/>
  <c r="Q54" i="2" l="1"/>
  <c r="P54" i="2"/>
  <c r="O54" i="2"/>
  <c r="N54" i="2"/>
  <c r="L68" i="2"/>
  <c r="R68" i="2" s="1"/>
  <c r="L67" i="2"/>
  <c r="R67" i="2" s="1"/>
  <c r="G21" i="10" l="1"/>
  <c r="F81" i="8" l="1"/>
  <c r="E83" i="8"/>
  <c r="E81" i="8" s="1"/>
  <c r="M64" i="12" l="1"/>
  <c r="M65" i="12" s="1"/>
  <c r="N107" i="12"/>
  <c r="O107" i="12"/>
  <c r="M53" i="12" l="1"/>
  <c r="M51" i="12"/>
  <c r="H37" i="2"/>
  <c r="I37" i="2"/>
  <c r="J37" i="2"/>
  <c r="K37" i="2"/>
  <c r="M37" i="2"/>
  <c r="N37" i="2"/>
  <c r="O37" i="2"/>
  <c r="P37" i="2"/>
  <c r="Q37" i="2"/>
  <c r="M59" i="12"/>
  <c r="M61" i="12"/>
  <c r="G49" i="2"/>
  <c r="K64" i="12" s="1"/>
  <c r="M66" i="12"/>
  <c r="M73" i="12"/>
  <c r="J98" i="12"/>
  <c r="K65" i="12" l="1"/>
  <c r="M58" i="12"/>
  <c r="M92" i="12"/>
  <c r="M90" i="12"/>
  <c r="M91" i="12" s="1"/>
  <c r="M77" i="12"/>
  <c r="M85" i="12"/>
  <c r="M84" i="12" s="1"/>
  <c r="M86" i="12" l="1"/>
  <c r="M82" i="12"/>
  <c r="M89" i="12" l="1"/>
  <c r="M49" i="12"/>
  <c r="M46" i="12"/>
  <c r="M44" i="12"/>
  <c r="M42" i="12"/>
  <c r="M40" i="12"/>
  <c r="M36" i="12"/>
  <c r="M34" i="12"/>
  <c r="M32" i="12"/>
  <c r="M30" i="12"/>
  <c r="M28" i="12"/>
  <c r="M26" i="12"/>
  <c r="M24" i="12"/>
  <c r="M22" i="12"/>
  <c r="M20" i="12"/>
  <c r="M17" i="12"/>
  <c r="M15" i="12"/>
  <c r="M48" i="12" l="1"/>
  <c r="J97" i="12"/>
  <c r="J96" i="12"/>
  <c r="J95" i="12"/>
  <c r="J94" i="12"/>
  <c r="J93" i="12"/>
  <c r="M83" i="12"/>
  <c r="M81" i="12"/>
  <c r="O80" i="12"/>
  <c r="N80" i="12"/>
  <c r="M75" i="12"/>
  <c r="L75" i="12"/>
  <c r="O74" i="12"/>
  <c r="N74" i="12"/>
  <c r="J74" i="12"/>
  <c r="J72" i="12"/>
  <c r="M71" i="12"/>
  <c r="L71" i="12"/>
  <c r="J71" i="12" s="1"/>
  <c r="M67" i="12"/>
  <c r="J63" i="12"/>
  <c r="J62" i="12"/>
  <c r="J57" i="12"/>
  <c r="J56" i="12"/>
  <c r="J55" i="12"/>
  <c r="J54" i="12"/>
  <c r="M52" i="12"/>
  <c r="M47" i="12"/>
  <c r="M43" i="12"/>
  <c r="M35" i="12"/>
  <c r="M31" i="12"/>
  <c r="M25" i="12"/>
  <c r="M23" i="12"/>
  <c r="M21" i="12"/>
  <c r="M18" i="12"/>
  <c r="M16" i="12"/>
  <c r="M14" i="12"/>
  <c r="M80" i="12" l="1"/>
  <c r="M79" i="12" s="1"/>
  <c r="M76" i="12"/>
  <c r="M39" i="12"/>
  <c r="M45" i="12"/>
  <c r="M19" i="12"/>
  <c r="M33" i="12"/>
  <c r="M41" i="12"/>
  <c r="M78" i="12"/>
  <c r="M37" i="12"/>
  <c r="M38" i="12" s="1"/>
  <c r="M29" i="12"/>
  <c r="J75" i="12"/>
  <c r="M60" i="12"/>
  <c r="M70" i="12"/>
  <c r="M27" i="12"/>
  <c r="M50" i="12"/>
  <c r="M88" i="12" l="1"/>
  <c r="M69" i="12"/>
  <c r="M13" i="12"/>
  <c r="M87" i="12" l="1"/>
  <c r="M68" i="12"/>
  <c r="M12" i="12"/>
  <c r="M99" i="12" l="1"/>
  <c r="G60" i="10" l="1"/>
  <c r="G85" i="10"/>
  <c r="G90" i="10" s="1"/>
  <c r="G84" i="10"/>
  <c r="G82" i="10"/>
  <c r="G80" i="10"/>
  <c r="G75" i="10" s="1"/>
  <c r="G73" i="10"/>
  <c r="G62" i="10"/>
  <c r="G59" i="10" s="1"/>
  <c r="G54" i="10"/>
  <c r="G48" i="10"/>
  <c r="G44" i="10"/>
  <c r="G38" i="10"/>
  <c r="G30" i="10"/>
  <c r="G27" i="10"/>
  <c r="G25" i="10"/>
  <c r="G23" i="10"/>
  <c r="G19" i="10"/>
  <c r="G17" i="10"/>
  <c r="G15" i="10"/>
  <c r="G13" i="10"/>
  <c r="G29" i="10" l="1"/>
  <c r="G66" i="10" s="1"/>
  <c r="G93" i="10"/>
  <c r="G65" i="10"/>
  <c r="G92" i="10"/>
  <c r="G91" i="10" l="1"/>
  <c r="S37" i="2"/>
  <c r="T37" i="2"/>
  <c r="F37" i="9" l="1"/>
  <c r="E37" i="9"/>
  <c r="D37" i="9"/>
  <c r="C37" i="9" s="1"/>
  <c r="F36" i="9"/>
  <c r="E36" i="9"/>
  <c r="D36" i="9"/>
  <c r="C36" i="9"/>
  <c r="F35" i="9"/>
  <c r="E35" i="9"/>
  <c r="D35" i="9"/>
  <c r="C35" i="9"/>
  <c r="F34" i="9"/>
  <c r="E34" i="9"/>
  <c r="D34" i="9"/>
  <c r="C34" i="9"/>
  <c r="F33" i="9"/>
  <c r="E33" i="9"/>
  <c r="D33" i="9"/>
  <c r="C33" i="9"/>
  <c r="F32" i="9"/>
  <c r="E32" i="9"/>
  <c r="D32" i="9"/>
  <c r="D31" i="9" s="1"/>
  <c r="D28" i="9" s="1"/>
  <c r="D27" i="9" s="1"/>
  <c r="D38" i="9" s="1"/>
  <c r="F30" i="9"/>
  <c r="E30" i="9"/>
  <c r="D30" i="9"/>
  <c r="C30" i="9"/>
  <c r="F29" i="9"/>
  <c r="E29" i="9"/>
  <c r="D29" i="9"/>
  <c r="C29" i="9"/>
  <c r="C25" i="9"/>
  <c r="C24" i="9"/>
  <c r="C23" i="9"/>
  <c r="C22" i="9"/>
  <c r="C21" i="9"/>
  <c r="C20" i="9"/>
  <c r="F19" i="9"/>
  <c r="F16" i="9" s="1"/>
  <c r="F13" i="9" s="1"/>
  <c r="F26" i="9" s="1"/>
  <c r="E19" i="9"/>
  <c r="D19" i="9"/>
  <c r="D16" i="9" s="1"/>
  <c r="D13" i="9" s="1"/>
  <c r="C18" i="9"/>
  <c r="C17" i="9"/>
  <c r="C15" i="9"/>
  <c r="C14" i="9"/>
  <c r="E31" i="9" l="1"/>
  <c r="E28" i="9" s="1"/>
  <c r="E27" i="9" s="1"/>
  <c r="E38" i="9" s="1"/>
  <c r="C38" i="9" s="1"/>
  <c r="F31" i="9"/>
  <c r="F28" i="9" s="1"/>
  <c r="F27" i="9" s="1"/>
  <c r="F38" i="9" s="1"/>
  <c r="C32" i="9"/>
  <c r="C19" i="9"/>
  <c r="D26" i="9"/>
  <c r="E16" i="9"/>
  <c r="C27" i="9" l="1"/>
  <c r="C28" i="9"/>
  <c r="C31" i="9"/>
  <c r="C16" i="9"/>
  <c r="E13" i="9"/>
  <c r="E26" i="9" l="1"/>
  <c r="C26" i="9" s="1"/>
  <c r="C13" i="9"/>
  <c r="E94" i="8" l="1"/>
  <c r="E93" i="8"/>
  <c r="E92" i="8"/>
  <c r="E91" i="8"/>
  <c r="E90" i="8"/>
  <c r="H89" i="8"/>
  <c r="G89" i="8"/>
  <c r="F89" i="8"/>
  <c r="F80" i="8" s="1"/>
  <c r="F79" i="8" s="1"/>
  <c r="E88" i="8"/>
  <c r="H87" i="8"/>
  <c r="G87" i="8"/>
  <c r="F87" i="8"/>
  <c r="E87" i="8"/>
  <c r="E86" i="8"/>
  <c r="H85" i="8"/>
  <c r="H80" i="8" s="1"/>
  <c r="H79" i="8" s="1"/>
  <c r="G85" i="8"/>
  <c r="F85" i="8"/>
  <c r="E85" i="8"/>
  <c r="E84" i="8"/>
  <c r="E82" i="8"/>
  <c r="H81" i="8"/>
  <c r="G81" i="8"/>
  <c r="E77" i="8"/>
  <c r="E76" i="8" s="1"/>
  <c r="E75" i="8" s="1"/>
  <c r="E74" i="8" s="1"/>
  <c r="H76" i="8"/>
  <c r="H75" i="8" s="1"/>
  <c r="H74" i="8" s="1"/>
  <c r="G76" i="8"/>
  <c r="G75" i="8" s="1"/>
  <c r="G74" i="8" s="1"/>
  <c r="F76" i="8"/>
  <c r="J75" i="8"/>
  <c r="I75" i="8"/>
  <c r="F75" i="8"/>
  <c r="F74" i="8" s="1"/>
  <c r="E73" i="8"/>
  <c r="H72" i="8"/>
  <c r="G72" i="8"/>
  <c r="F72" i="8"/>
  <c r="E72" i="8"/>
  <c r="E71" i="8"/>
  <c r="E70" i="8"/>
  <c r="H69" i="8"/>
  <c r="H68" i="8" s="1"/>
  <c r="G69" i="8"/>
  <c r="F69" i="8"/>
  <c r="E69" i="8"/>
  <c r="E68" i="8" s="1"/>
  <c r="J68" i="8"/>
  <c r="I68" i="8"/>
  <c r="G68" i="8"/>
  <c r="F68" i="8"/>
  <c r="E67" i="8"/>
  <c r="E66" i="8"/>
  <c r="E65" i="8"/>
  <c r="H64" i="8"/>
  <c r="G64" i="8"/>
  <c r="F64" i="8"/>
  <c r="E64" i="8"/>
  <c r="E58" i="8" s="1"/>
  <c r="E63" i="8"/>
  <c r="H62" i="8"/>
  <c r="G62" i="8"/>
  <c r="G58" i="8" s="1"/>
  <c r="G53" i="8" s="1"/>
  <c r="F62" i="8"/>
  <c r="F58" i="8" s="1"/>
  <c r="F53" i="8" s="1"/>
  <c r="E62" i="8"/>
  <c r="E61" i="8"/>
  <c r="E60" i="8"/>
  <c r="H59" i="8"/>
  <c r="G59" i="8"/>
  <c r="F59" i="8"/>
  <c r="E59" i="8"/>
  <c r="H58" i="8"/>
  <c r="E57" i="8"/>
  <c r="E55" i="8" s="1"/>
  <c r="E54" i="8" s="1"/>
  <c r="E56" i="8"/>
  <c r="H55" i="8"/>
  <c r="G55" i="8"/>
  <c r="F55" i="8"/>
  <c r="H54" i="8"/>
  <c r="G54" i="8"/>
  <c r="F54" i="8"/>
  <c r="E52" i="8"/>
  <c r="E51" i="8"/>
  <c r="E50" i="8"/>
  <c r="H49" i="8"/>
  <c r="G49" i="8"/>
  <c r="F49" i="8"/>
  <c r="E49" i="8"/>
  <c r="H48" i="8"/>
  <c r="G48" i="8"/>
  <c r="F48" i="8"/>
  <c r="E48" i="8"/>
  <c r="E47" i="8"/>
  <c r="E46" i="8"/>
  <c r="E44" i="8" s="1"/>
  <c r="E45" i="8"/>
  <c r="H44" i="8"/>
  <c r="G44" i="8"/>
  <c r="F44" i="8"/>
  <c r="E43" i="8"/>
  <c r="E42" i="8"/>
  <c r="E41" i="8"/>
  <c r="E40" i="8"/>
  <c r="E39" i="8"/>
  <c r="E38" i="8"/>
  <c r="E37" i="8"/>
  <c r="E36" i="8"/>
  <c r="H35" i="8"/>
  <c r="G35" i="8"/>
  <c r="F35" i="8"/>
  <c r="H34" i="8"/>
  <c r="G34" i="8"/>
  <c r="E33" i="8"/>
  <c r="E31" i="8" s="1"/>
  <c r="E32" i="8"/>
  <c r="H31" i="8"/>
  <c r="G31" i="8"/>
  <c r="F31" i="8"/>
  <c r="E30" i="8"/>
  <c r="H29" i="8"/>
  <c r="H26" i="8" s="1"/>
  <c r="G29" i="8"/>
  <c r="G26" i="8" s="1"/>
  <c r="F29" i="8"/>
  <c r="E29" i="8"/>
  <c r="E28" i="8"/>
  <c r="E27" i="8" s="1"/>
  <c r="J27" i="8"/>
  <c r="I27" i="8"/>
  <c r="H27" i="8"/>
  <c r="G27" i="8"/>
  <c r="F27" i="8"/>
  <c r="F26" i="8"/>
  <c r="E25" i="8"/>
  <c r="H24" i="8"/>
  <c r="H20" i="8" s="1"/>
  <c r="H13" i="8" s="1"/>
  <c r="G24" i="8"/>
  <c r="G20" i="8" s="1"/>
  <c r="G13" i="8" s="1"/>
  <c r="F24" i="8"/>
  <c r="E24" i="8"/>
  <c r="E23" i="8"/>
  <c r="E22" i="8"/>
  <c r="H21" i="8"/>
  <c r="G21" i="8"/>
  <c r="F21" i="8"/>
  <c r="E21" i="8"/>
  <c r="F20" i="8"/>
  <c r="E20" i="8"/>
  <c r="E19" i="8"/>
  <c r="E18" i="8"/>
  <c r="E17" i="8"/>
  <c r="E16" i="8"/>
  <c r="H15" i="8"/>
  <c r="G15" i="8"/>
  <c r="F15" i="8"/>
  <c r="F14" i="8" s="1"/>
  <c r="J14" i="8"/>
  <c r="I14" i="8"/>
  <c r="H14" i="8"/>
  <c r="G14" i="8"/>
  <c r="F34" i="8" l="1"/>
  <c r="E15" i="8"/>
  <c r="E14" i="8" s="1"/>
  <c r="G80" i="8"/>
  <c r="G79" i="8" s="1"/>
  <c r="E53" i="8"/>
  <c r="E35" i="8"/>
  <c r="E34" i="8" s="1"/>
  <c r="E89" i="8"/>
  <c r="E80" i="8" s="1"/>
  <c r="E79" i="8" s="1"/>
  <c r="F13" i="8"/>
  <c r="F78" i="8" s="1"/>
  <c r="F95" i="8" s="1"/>
  <c r="G78" i="8"/>
  <c r="G95" i="8" s="1"/>
  <c r="H53" i="8"/>
  <c r="H78" i="8" s="1"/>
  <c r="H95" i="8" s="1"/>
  <c r="E26" i="8"/>
  <c r="G43" i="2"/>
  <c r="N44" i="2"/>
  <c r="L49" i="2"/>
  <c r="L64" i="12" s="1"/>
  <c r="L65" i="12" l="1"/>
  <c r="J65" i="12" s="1"/>
  <c r="J64" i="12"/>
  <c r="R49" i="2"/>
  <c r="E13" i="8"/>
  <c r="E78" i="8" s="1"/>
  <c r="E95" i="8" s="1"/>
  <c r="H85" i="2"/>
  <c r="I85" i="2"/>
  <c r="J85" i="2"/>
  <c r="K85" i="2"/>
  <c r="M85" i="2"/>
  <c r="N85" i="2"/>
  <c r="O85" i="2"/>
  <c r="P85" i="2"/>
  <c r="Q85" i="2"/>
  <c r="H54" i="2"/>
  <c r="I54" i="2"/>
  <c r="J54" i="2"/>
  <c r="K54" i="2"/>
  <c r="G65" i="2"/>
  <c r="L65" i="2"/>
  <c r="G66" i="2"/>
  <c r="L66" i="2"/>
  <c r="R66" i="2" l="1"/>
  <c r="R65" i="2"/>
  <c r="L47" i="7"/>
  <c r="I47" i="7"/>
  <c r="L18" i="7"/>
  <c r="L19" i="7"/>
  <c r="L20" i="7"/>
  <c r="L21" i="7"/>
  <c r="L87" i="2" l="1"/>
  <c r="H79" i="2" l="1"/>
  <c r="G87" i="2"/>
  <c r="R87" i="2" l="1"/>
  <c r="G41" i="2"/>
  <c r="L41" i="2"/>
  <c r="R41" i="2" l="1"/>
  <c r="L43" i="2" l="1"/>
  <c r="R43" i="2" l="1"/>
  <c r="S97" i="2"/>
  <c r="T97" i="2"/>
  <c r="L96" i="2"/>
  <c r="L92" i="12" s="1"/>
  <c r="L95" i="2"/>
  <c r="L90" i="12" s="1"/>
  <c r="G96" i="2"/>
  <c r="K92" i="12" s="1"/>
  <c r="G95" i="2"/>
  <c r="K90" i="12" s="1"/>
  <c r="H94" i="2"/>
  <c r="I94" i="2"/>
  <c r="J94" i="2"/>
  <c r="K94" i="2"/>
  <c r="M94" i="2"/>
  <c r="N94" i="2"/>
  <c r="O94" i="2"/>
  <c r="P94" i="2"/>
  <c r="Q94" i="2"/>
  <c r="H92" i="2"/>
  <c r="I92" i="2"/>
  <c r="J92" i="2"/>
  <c r="K92" i="2"/>
  <c r="L92" i="2"/>
  <c r="M92" i="2"/>
  <c r="N92" i="2"/>
  <c r="O92" i="2"/>
  <c r="P92" i="2"/>
  <c r="Q92" i="2"/>
  <c r="G92" i="2"/>
  <c r="L91" i="2"/>
  <c r="L90" i="2" s="1"/>
  <c r="G91" i="2"/>
  <c r="G90" i="2" s="1"/>
  <c r="H90" i="2"/>
  <c r="I90" i="2"/>
  <c r="J90" i="2"/>
  <c r="K90" i="2"/>
  <c r="M90" i="2"/>
  <c r="N90" i="2"/>
  <c r="O90" i="2"/>
  <c r="P90" i="2"/>
  <c r="Q90" i="2"/>
  <c r="L86" i="2"/>
  <c r="G86" i="2"/>
  <c r="R86" i="2" s="1"/>
  <c r="R85" i="2" s="1"/>
  <c r="L81" i="2"/>
  <c r="L82" i="2"/>
  <c r="L83" i="2"/>
  <c r="L84" i="2"/>
  <c r="L82" i="12" s="1"/>
  <c r="L80" i="2"/>
  <c r="G81" i="2"/>
  <c r="R81" i="2" s="1"/>
  <c r="G82" i="2"/>
  <c r="G83" i="2"/>
  <c r="G84" i="2"/>
  <c r="K82" i="12" s="1"/>
  <c r="G80" i="2"/>
  <c r="I79" i="2"/>
  <c r="J79" i="2"/>
  <c r="K79" i="2"/>
  <c r="M79" i="2"/>
  <c r="N79" i="2"/>
  <c r="O79" i="2"/>
  <c r="P79" i="2"/>
  <c r="Q79" i="2"/>
  <c r="L78" i="2"/>
  <c r="L77" i="2" s="1"/>
  <c r="G78" i="2"/>
  <c r="G77" i="2" s="1"/>
  <c r="H77" i="2"/>
  <c r="I77" i="2"/>
  <c r="J77" i="2"/>
  <c r="K77" i="2"/>
  <c r="M77" i="2"/>
  <c r="N77" i="2"/>
  <c r="O77" i="2"/>
  <c r="P77" i="2"/>
  <c r="Q77" i="2"/>
  <c r="L76" i="2"/>
  <c r="L75" i="2" s="1"/>
  <c r="G76" i="2"/>
  <c r="H75" i="2"/>
  <c r="I75" i="2"/>
  <c r="J75" i="2"/>
  <c r="K75" i="2"/>
  <c r="M75" i="2"/>
  <c r="N75" i="2"/>
  <c r="O75" i="2"/>
  <c r="P75" i="2"/>
  <c r="Q75" i="2"/>
  <c r="L72" i="2"/>
  <c r="L71" i="2" s="1"/>
  <c r="G72" i="2"/>
  <c r="G71" i="2" s="1"/>
  <c r="H71" i="2"/>
  <c r="I71" i="2"/>
  <c r="J71" i="2"/>
  <c r="K71" i="2"/>
  <c r="M71" i="2"/>
  <c r="N71" i="2"/>
  <c r="O71" i="2"/>
  <c r="P71" i="2"/>
  <c r="Q71" i="2"/>
  <c r="L70" i="2"/>
  <c r="L77" i="12" s="1"/>
  <c r="G70" i="2"/>
  <c r="K77" i="12" s="1"/>
  <c r="H69" i="2"/>
  <c r="I69" i="2"/>
  <c r="J69" i="2"/>
  <c r="K69" i="2"/>
  <c r="M69" i="2"/>
  <c r="N69" i="2"/>
  <c r="O69" i="2"/>
  <c r="P69" i="2"/>
  <c r="Q69" i="2"/>
  <c r="L57" i="2"/>
  <c r="L58" i="2"/>
  <c r="L59" i="2"/>
  <c r="L60" i="2"/>
  <c r="L73" i="12" s="1"/>
  <c r="L70" i="12" s="1"/>
  <c r="L61" i="2"/>
  <c r="L62" i="2"/>
  <c r="L63" i="2"/>
  <c r="L64" i="2"/>
  <c r="L55" i="2"/>
  <c r="G56" i="2"/>
  <c r="G57" i="2"/>
  <c r="G58" i="2"/>
  <c r="G59" i="2"/>
  <c r="G60" i="2"/>
  <c r="G61" i="2"/>
  <c r="G62" i="2"/>
  <c r="G63" i="2"/>
  <c r="G64" i="2"/>
  <c r="G55" i="2"/>
  <c r="L53" i="2"/>
  <c r="L52" i="2" s="1"/>
  <c r="G53" i="2"/>
  <c r="G52" i="2" s="1"/>
  <c r="H52" i="2"/>
  <c r="I52" i="2"/>
  <c r="J52" i="2"/>
  <c r="K52" i="2"/>
  <c r="M52" i="2"/>
  <c r="N52" i="2"/>
  <c r="O52" i="2"/>
  <c r="P52" i="2"/>
  <c r="Q52" i="2"/>
  <c r="L46" i="2"/>
  <c r="L47" i="2"/>
  <c r="L48" i="2"/>
  <c r="L66" i="12" s="1"/>
  <c r="L67" i="12" s="1"/>
  <c r="L45" i="2"/>
  <c r="L59" i="12" s="1"/>
  <c r="G46" i="2"/>
  <c r="K61" i="12" s="1"/>
  <c r="G47" i="2"/>
  <c r="R47" i="2" s="1"/>
  <c r="G48" i="2"/>
  <c r="K66" i="12" s="1"/>
  <c r="G45" i="2"/>
  <c r="K59" i="12" s="1"/>
  <c r="H44" i="2"/>
  <c r="I44" i="2"/>
  <c r="J44" i="2"/>
  <c r="K44" i="2"/>
  <c r="M44" i="2"/>
  <c r="O44" i="2"/>
  <c r="P44" i="2"/>
  <c r="Q44" i="2"/>
  <c r="L39" i="2"/>
  <c r="L40" i="2"/>
  <c r="L51" i="12" s="1"/>
  <c r="L52" i="12" s="1"/>
  <c r="L42" i="2"/>
  <c r="L53" i="12" s="1"/>
  <c r="L38" i="2"/>
  <c r="G39" i="2"/>
  <c r="G40" i="2"/>
  <c r="G42" i="2"/>
  <c r="K53" i="12" s="1"/>
  <c r="J53" i="12" s="1"/>
  <c r="G38" i="2"/>
  <c r="K49" i="12" s="1"/>
  <c r="L34" i="2"/>
  <c r="L42" i="12" s="1"/>
  <c r="L43" i="12" s="1"/>
  <c r="L35" i="2"/>
  <c r="L44" i="12" s="1"/>
  <c r="L45" i="12" s="1"/>
  <c r="L36" i="2"/>
  <c r="L46" i="12" s="1"/>
  <c r="L47" i="12" s="1"/>
  <c r="L33" i="2"/>
  <c r="L40" i="12" s="1"/>
  <c r="G34" i="2"/>
  <c r="K42" i="12" s="1"/>
  <c r="G35" i="2"/>
  <c r="K44" i="12" s="1"/>
  <c r="G36" i="2"/>
  <c r="K46" i="12" s="1"/>
  <c r="G33" i="2"/>
  <c r="K40" i="12" s="1"/>
  <c r="H32" i="2"/>
  <c r="I32" i="2"/>
  <c r="J32" i="2"/>
  <c r="K32" i="2"/>
  <c r="M32" i="2"/>
  <c r="N32" i="2"/>
  <c r="O32" i="2"/>
  <c r="P32" i="2"/>
  <c r="Q32" i="2"/>
  <c r="L23" i="2"/>
  <c r="L22" i="12" s="1"/>
  <c r="L23" i="12" s="1"/>
  <c r="L24" i="2"/>
  <c r="L24" i="12" s="1"/>
  <c r="L25" i="12" s="1"/>
  <c r="L25" i="2"/>
  <c r="L26" i="12" s="1"/>
  <c r="L27" i="12" s="1"/>
  <c r="L26" i="2"/>
  <c r="L28" i="12" s="1"/>
  <c r="L29" i="12" s="1"/>
  <c r="L27" i="2"/>
  <c r="L30" i="12" s="1"/>
  <c r="L31" i="12" s="1"/>
  <c r="L28" i="2"/>
  <c r="L32" i="12" s="1"/>
  <c r="L33" i="12" s="1"/>
  <c r="L29" i="2"/>
  <c r="L34" i="12" s="1"/>
  <c r="L35" i="12" s="1"/>
  <c r="L30" i="2"/>
  <c r="L31" i="2"/>
  <c r="L36" i="12" s="1"/>
  <c r="L37" i="12" s="1"/>
  <c r="L38" i="12" s="1"/>
  <c r="J38" i="12" s="1"/>
  <c r="L22" i="2"/>
  <c r="L20" i="12" s="1"/>
  <c r="G23" i="2"/>
  <c r="K22" i="12" s="1"/>
  <c r="G24" i="2"/>
  <c r="K24" i="12" s="1"/>
  <c r="G25" i="2"/>
  <c r="K26" i="12" s="1"/>
  <c r="G26" i="2"/>
  <c r="K28" i="12" s="1"/>
  <c r="G27" i="2"/>
  <c r="K30" i="12" s="1"/>
  <c r="G28" i="2"/>
  <c r="K32" i="12" s="1"/>
  <c r="G29" i="2"/>
  <c r="K34" i="12" s="1"/>
  <c r="G30" i="2"/>
  <c r="G31" i="2"/>
  <c r="G22" i="2"/>
  <c r="K20" i="12" s="1"/>
  <c r="H21" i="2"/>
  <c r="I21" i="2"/>
  <c r="J21" i="2"/>
  <c r="K21" i="2"/>
  <c r="M21" i="2"/>
  <c r="N21" i="2"/>
  <c r="O21" i="2"/>
  <c r="P21" i="2"/>
  <c r="Q21" i="2"/>
  <c r="R93" i="2"/>
  <c r="R92" i="2" s="1"/>
  <c r="L20" i="2"/>
  <c r="L17" i="12" s="1"/>
  <c r="L18" i="12" s="1"/>
  <c r="L19" i="2"/>
  <c r="L15" i="12" s="1"/>
  <c r="G20" i="2"/>
  <c r="K17" i="12" s="1"/>
  <c r="G19" i="2"/>
  <c r="K15" i="12" s="1"/>
  <c r="H18" i="2"/>
  <c r="I18" i="2"/>
  <c r="J18" i="2"/>
  <c r="K18" i="2"/>
  <c r="M18" i="2"/>
  <c r="N18" i="2"/>
  <c r="O18" i="2"/>
  <c r="P18" i="2"/>
  <c r="Q18" i="2"/>
  <c r="S18" i="2"/>
  <c r="T18" i="2"/>
  <c r="L17" i="2"/>
  <c r="L16" i="2" s="1"/>
  <c r="G17" i="2"/>
  <c r="G16" i="2" s="1"/>
  <c r="H16" i="2"/>
  <c r="I16" i="2"/>
  <c r="J16" i="2"/>
  <c r="K16" i="2"/>
  <c r="M16" i="2"/>
  <c r="N16" i="2"/>
  <c r="O16" i="2"/>
  <c r="P16" i="2"/>
  <c r="Q16" i="2"/>
  <c r="I51" i="2" l="1"/>
  <c r="I50" i="2" s="1"/>
  <c r="K36" i="12"/>
  <c r="K19" i="12" s="1"/>
  <c r="L37" i="2"/>
  <c r="K58" i="12"/>
  <c r="K51" i="12"/>
  <c r="K48" i="12" s="1"/>
  <c r="G37" i="2"/>
  <c r="J92" i="12"/>
  <c r="K33" i="12"/>
  <c r="J33" i="12" s="1"/>
  <c r="J32" i="12"/>
  <c r="K16" i="12"/>
  <c r="K14" i="12"/>
  <c r="J15" i="12"/>
  <c r="J37" i="12"/>
  <c r="K31" i="12"/>
  <c r="J31" i="12" s="1"/>
  <c r="J30" i="12"/>
  <c r="J22" i="12"/>
  <c r="K23" i="12"/>
  <c r="J23" i="12" s="1"/>
  <c r="K41" i="12"/>
  <c r="J40" i="12"/>
  <c r="K39" i="12"/>
  <c r="L41" i="12"/>
  <c r="L39" i="12"/>
  <c r="K50" i="12"/>
  <c r="L49" i="12"/>
  <c r="J49" i="12" s="1"/>
  <c r="K60" i="12"/>
  <c r="J59" i="12"/>
  <c r="L60" i="12"/>
  <c r="R60" i="2"/>
  <c r="K73" i="12"/>
  <c r="K78" i="12"/>
  <c r="K76" i="12"/>
  <c r="J77" i="12"/>
  <c r="J82" i="12"/>
  <c r="K83" i="12"/>
  <c r="K81" i="12"/>
  <c r="L91" i="12"/>
  <c r="L89" i="12"/>
  <c r="L88" i="12" s="1"/>
  <c r="L87" i="12" s="1"/>
  <c r="L44" i="2"/>
  <c r="L61" i="12"/>
  <c r="J61" i="12" s="1"/>
  <c r="K18" i="12"/>
  <c r="J18" i="12" s="1"/>
  <c r="J17" i="12"/>
  <c r="J28" i="12"/>
  <c r="K29" i="12"/>
  <c r="J29" i="12" s="1"/>
  <c r="L21" i="12"/>
  <c r="L19" i="12"/>
  <c r="K47" i="12"/>
  <c r="J47" i="12" s="1"/>
  <c r="J46" i="12"/>
  <c r="K67" i="12"/>
  <c r="J67" i="12" s="1"/>
  <c r="J66" i="12"/>
  <c r="L78" i="12"/>
  <c r="L76" i="12"/>
  <c r="L83" i="12"/>
  <c r="L81" i="12"/>
  <c r="G85" i="2"/>
  <c r="K85" i="12"/>
  <c r="J20" i="12"/>
  <c r="K21" i="12"/>
  <c r="J24" i="12"/>
  <c r="K25" i="12"/>
  <c r="J25" i="12" s="1"/>
  <c r="K43" i="12"/>
  <c r="J43" i="12" s="1"/>
  <c r="J42" i="12"/>
  <c r="L16" i="12"/>
  <c r="L14" i="12"/>
  <c r="K35" i="12"/>
  <c r="J35" i="12" s="1"/>
  <c r="J34" i="12"/>
  <c r="K27" i="12"/>
  <c r="J27" i="12" s="1"/>
  <c r="J26" i="12"/>
  <c r="J44" i="12"/>
  <c r="K45" i="12"/>
  <c r="J45" i="12" s="1"/>
  <c r="L69" i="12"/>
  <c r="L68" i="12" s="1"/>
  <c r="L85" i="2"/>
  <c r="L85" i="12"/>
  <c r="K91" i="12"/>
  <c r="J90" i="12"/>
  <c r="K89" i="12"/>
  <c r="H89" i="2"/>
  <c r="H88" i="2" s="1"/>
  <c r="L94" i="2"/>
  <c r="L89" i="2" s="1"/>
  <c r="L88" i="2" s="1"/>
  <c r="G54" i="2"/>
  <c r="N15" i="2"/>
  <c r="N14" i="2" s="1"/>
  <c r="P51" i="2"/>
  <c r="P50" i="2" s="1"/>
  <c r="K89" i="2"/>
  <c r="K88" i="2" s="1"/>
  <c r="R39" i="2"/>
  <c r="R82" i="2"/>
  <c r="R61" i="2"/>
  <c r="H74" i="2"/>
  <c r="H73" i="2" s="1"/>
  <c r="R83" i="2"/>
  <c r="R38" i="2"/>
  <c r="R53" i="2"/>
  <c r="R52" i="2" s="1"/>
  <c r="R95" i="2"/>
  <c r="R78" i="2"/>
  <c r="R77" i="2" s="1"/>
  <c r="R57" i="2"/>
  <c r="J89" i="2"/>
  <c r="J88" i="2" s="1"/>
  <c r="I15" i="2"/>
  <c r="I14" i="2" s="1"/>
  <c r="R35" i="2"/>
  <c r="R64" i="2"/>
  <c r="R76" i="2"/>
  <c r="R75" i="2" s="1"/>
  <c r="I89" i="2"/>
  <c r="I88" i="2" s="1"/>
  <c r="L18" i="2"/>
  <c r="R31" i="2"/>
  <c r="R27" i="2"/>
  <c r="R23" i="2"/>
  <c r="R33" i="2"/>
  <c r="R42" i="2"/>
  <c r="R45" i="2"/>
  <c r="L69" i="2"/>
  <c r="G94" i="2"/>
  <c r="G89" i="2" s="1"/>
  <c r="G88" i="2" s="1"/>
  <c r="K51" i="2"/>
  <c r="K50" i="2" s="1"/>
  <c r="R63" i="2"/>
  <c r="P74" i="2"/>
  <c r="P73" i="2" s="1"/>
  <c r="Q89" i="2"/>
  <c r="Q88" i="2" s="1"/>
  <c r="M89" i="2"/>
  <c r="M88" i="2" s="1"/>
  <c r="R20" i="2"/>
  <c r="R22" i="2"/>
  <c r="R24" i="2"/>
  <c r="R34" i="2"/>
  <c r="R40" i="2"/>
  <c r="R48" i="2"/>
  <c r="G69" i="2"/>
  <c r="P15" i="2"/>
  <c r="P14" i="2" s="1"/>
  <c r="Q51" i="2"/>
  <c r="Q50" i="2" s="1"/>
  <c r="R62" i="2"/>
  <c r="R58" i="2"/>
  <c r="Q74" i="2"/>
  <c r="Q73" i="2" s="1"/>
  <c r="M74" i="2"/>
  <c r="M73" i="2" s="1"/>
  <c r="I74" i="2"/>
  <c r="I73" i="2" s="1"/>
  <c r="P89" i="2"/>
  <c r="P88" i="2" s="1"/>
  <c r="R56" i="2"/>
  <c r="M50" i="2"/>
  <c r="R59" i="2"/>
  <c r="M15" i="2"/>
  <c r="M14" i="2" s="1"/>
  <c r="G79" i="2"/>
  <c r="H51" i="2"/>
  <c r="J15" i="2"/>
  <c r="J14" i="2" s="1"/>
  <c r="R17" i="2"/>
  <c r="R16" i="2" s="1"/>
  <c r="R19" i="2"/>
  <c r="G75" i="2"/>
  <c r="G18" i="2"/>
  <c r="R91" i="2"/>
  <c r="R90" i="2" s="1"/>
  <c r="R72" i="2"/>
  <c r="R71" i="2" s="1"/>
  <c r="R28" i="2"/>
  <c r="R36" i="2"/>
  <c r="Q15" i="2"/>
  <c r="Q14" i="2" s="1"/>
  <c r="R46" i="2"/>
  <c r="R55" i="2"/>
  <c r="O74" i="2"/>
  <c r="O73" i="2" s="1"/>
  <c r="N89" i="2"/>
  <c r="N88" i="2" s="1"/>
  <c r="H15" i="2"/>
  <c r="N51" i="2"/>
  <c r="N50" i="2" s="1"/>
  <c r="G44" i="2"/>
  <c r="R96" i="2"/>
  <c r="R80" i="2"/>
  <c r="L32" i="2"/>
  <c r="O51" i="2"/>
  <c r="O50" i="2" s="1"/>
  <c r="L79" i="2"/>
  <c r="N74" i="2"/>
  <c r="N73" i="2" s="1"/>
  <c r="O89" i="2"/>
  <c r="O88" i="2" s="1"/>
  <c r="J74" i="2"/>
  <c r="J73" i="2" s="1"/>
  <c r="R84" i="2"/>
  <c r="K74" i="2"/>
  <c r="K73" i="2" s="1"/>
  <c r="J51" i="2"/>
  <c r="J50" i="2" s="1"/>
  <c r="R70" i="2"/>
  <c r="R69" i="2" s="1"/>
  <c r="G32" i="2"/>
  <c r="O15" i="2"/>
  <c r="O14" i="2" s="1"/>
  <c r="R30" i="2"/>
  <c r="R26" i="2"/>
  <c r="L21" i="2"/>
  <c r="R29" i="2"/>
  <c r="R25" i="2"/>
  <c r="G21" i="2"/>
  <c r="K15" i="2"/>
  <c r="K14" i="2" s="1"/>
  <c r="H50" i="2" l="1"/>
  <c r="J36" i="12"/>
  <c r="H14" i="2"/>
  <c r="P97" i="2"/>
  <c r="J19" i="12"/>
  <c r="J39" i="12"/>
  <c r="L58" i="12"/>
  <c r="J58" i="12" s="1"/>
  <c r="R37" i="2"/>
  <c r="K52" i="12"/>
  <c r="J52" i="12" s="1"/>
  <c r="J51" i="12"/>
  <c r="J16" i="12"/>
  <c r="K86" i="12"/>
  <c r="K84" i="12"/>
  <c r="K80" i="12" s="1"/>
  <c r="J85" i="12"/>
  <c r="J81" i="12"/>
  <c r="J76" i="12"/>
  <c r="J60" i="12"/>
  <c r="K88" i="12"/>
  <c r="J89" i="12"/>
  <c r="L74" i="2"/>
  <c r="L73" i="2" s="1"/>
  <c r="J91" i="12"/>
  <c r="J21" i="12"/>
  <c r="J83" i="12"/>
  <c r="J78" i="12"/>
  <c r="L84" i="12"/>
  <c r="L80" i="12" s="1"/>
  <c r="L79" i="12" s="1"/>
  <c r="L86" i="12"/>
  <c r="K70" i="12"/>
  <c r="J73" i="12"/>
  <c r="L48" i="12"/>
  <c r="J48" i="12" s="1"/>
  <c r="L50" i="12"/>
  <c r="J50" i="12" s="1"/>
  <c r="J41" i="12"/>
  <c r="J14" i="12"/>
  <c r="K13" i="12"/>
  <c r="R44" i="2"/>
  <c r="I97" i="2"/>
  <c r="R50" i="2"/>
  <c r="R97" i="2" s="1"/>
  <c r="G74" i="2"/>
  <c r="G73" i="2" s="1"/>
  <c r="R94" i="2"/>
  <c r="R89" i="2" s="1"/>
  <c r="R88" i="2" s="1"/>
  <c r="R18" i="2"/>
  <c r="L51" i="2"/>
  <c r="L50" i="2" s="1"/>
  <c r="G51" i="2"/>
  <c r="H97" i="2"/>
  <c r="R32" i="2"/>
  <c r="Q97" i="2"/>
  <c r="R21" i="2"/>
  <c r="N97" i="2"/>
  <c r="M97" i="2"/>
  <c r="L15" i="2"/>
  <c r="L14" i="2" s="1"/>
  <c r="R79" i="2"/>
  <c r="R74" i="2" s="1"/>
  <c r="R73" i="2" s="1"/>
  <c r="G15" i="2"/>
  <c r="O97" i="2"/>
  <c r="J97" i="2"/>
  <c r="K97" i="2"/>
  <c r="G50" i="2" l="1"/>
  <c r="G14" i="2"/>
  <c r="K12" i="12"/>
  <c r="L13" i="12"/>
  <c r="L12" i="12" s="1"/>
  <c r="L99" i="12" s="1"/>
  <c r="K69" i="12"/>
  <c r="J70" i="12"/>
  <c r="J88" i="12"/>
  <c r="K87" i="12"/>
  <c r="J87" i="12" s="1"/>
  <c r="J84" i="12"/>
  <c r="K79" i="12"/>
  <c r="J79" i="12" s="1"/>
  <c r="J80" i="12"/>
  <c r="J86" i="12"/>
  <c r="L97" i="2"/>
  <c r="R15" i="2"/>
  <c r="R14" i="2" s="1"/>
  <c r="G97" i="2" l="1"/>
  <c r="J13" i="12"/>
  <c r="K68" i="12"/>
  <c r="J68" i="12" s="1"/>
  <c r="J69" i="12"/>
  <c r="J12" i="12"/>
  <c r="K99" i="12" l="1"/>
  <c r="J99" i="12" l="1"/>
</calcChain>
</file>

<file path=xl/sharedStrings.xml><?xml version="1.0" encoding="utf-8"?>
<sst xmlns="http://schemas.openxmlformats.org/spreadsheetml/2006/main" count="1574" uniqueCount="572">
  <si>
    <t>"Про бюджет Лисянської селищної територіальної громади на 2023 рік" (2354000000)</t>
  </si>
  <si>
    <t>2354000000</t>
  </si>
  <si>
    <t>(код бюджету)</t>
  </si>
  <si>
    <t>(грн.)</t>
  </si>
  <si>
    <t>Спеціальний фонд</t>
  </si>
  <si>
    <t>усього</t>
  </si>
  <si>
    <t>1</t>
  </si>
  <si>
    <t>2</t>
  </si>
  <si>
    <t>3</t>
  </si>
  <si>
    <t>4</t>
  </si>
  <si>
    <t>5</t>
  </si>
  <si>
    <t>6</t>
  </si>
  <si>
    <t/>
  </si>
  <si>
    <t>Інші субвенції з місцевого бюджету</t>
  </si>
  <si>
    <t>Х</t>
  </si>
  <si>
    <t>УСЬОГО</t>
  </si>
  <si>
    <t>X</t>
  </si>
  <si>
    <t>Субвенція з місцевого бюджету державному бюджету на виконання програм соціально-економічного розвитку регіонів</t>
  </si>
  <si>
    <t>0180</t>
  </si>
  <si>
    <t>9800</t>
  </si>
  <si>
    <t>3719800</t>
  </si>
  <si>
    <t>9770</t>
  </si>
  <si>
    <t>3719770</t>
  </si>
  <si>
    <t>МІЖБЮДЖЕТНІ ТРАНСФЕРТИ</t>
  </si>
  <si>
    <t>9000</t>
  </si>
  <si>
    <t>Резервний фонд місцевого бюджету</t>
  </si>
  <si>
    <t>0133</t>
  </si>
  <si>
    <t>8710</t>
  </si>
  <si>
    <t>3718710</t>
  </si>
  <si>
    <t>ІНША ДІЯЛЬНІСТЬ</t>
  </si>
  <si>
    <t>8000</t>
  </si>
  <si>
    <t>Керівництво і управління у відповідній сфері у містах (місті Києві), селищах, селах, територіальних громадах</t>
  </si>
  <si>
    <t>0111</t>
  </si>
  <si>
    <t>0160</t>
  </si>
  <si>
    <t>3710160</t>
  </si>
  <si>
    <t>ДЕРЖАВНЕ УПРАВЛІННЯ</t>
  </si>
  <si>
    <t>0100</t>
  </si>
  <si>
    <t>Фінансовий відділ Лисянської селищної ради</t>
  </si>
  <si>
    <t>3710000</t>
  </si>
  <si>
    <t>3700000</t>
  </si>
  <si>
    <t>Утримання та навчально-тренувальна робота комунальних дитячо-юнацьких спортивних шкіл</t>
  </si>
  <si>
    <t>0810</t>
  </si>
  <si>
    <t>ФIЗИЧНА КУЛЬТУРА I СПОРТ</t>
  </si>
  <si>
    <t>5000</t>
  </si>
  <si>
    <t>Інші заходи в галузі культури і мистецтва</t>
  </si>
  <si>
    <t>0829</t>
  </si>
  <si>
    <t>4082</t>
  </si>
  <si>
    <t>1014082</t>
  </si>
  <si>
    <t>Забезпечення діяльності інших закладів в галузі культури і мистецтва</t>
  </si>
  <si>
    <t>4081</t>
  </si>
  <si>
    <t>1014081</t>
  </si>
  <si>
    <t>Забезпечення діяльності палаців i будинків культури, клубів, центрів дозвілля та iнших клубних закладів</t>
  </si>
  <si>
    <t>0828</t>
  </si>
  <si>
    <t>4060</t>
  </si>
  <si>
    <t>1014060</t>
  </si>
  <si>
    <t>Забезпечення діяльності музеїв i виставок</t>
  </si>
  <si>
    <t>0824</t>
  </si>
  <si>
    <t>4040</t>
  </si>
  <si>
    <t>1014040</t>
  </si>
  <si>
    <t>Забезпечення діяльності бібліотек</t>
  </si>
  <si>
    <t>4030</t>
  </si>
  <si>
    <t>1014030</t>
  </si>
  <si>
    <t>КУЛЬТУРА I МИСТЕЦТВО</t>
  </si>
  <si>
    <t>4000</t>
  </si>
  <si>
    <t>Надання спеціалізованої освіти мистецькими школами</t>
  </si>
  <si>
    <t>0960</t>
  </si>
  <si>
    <t>1080</t>
  </si>
  <si>
    <t>1011080</t>
  </si>
  <si>
    <t>ОСВІТА</t>
  </si>
  <si>
    <t>1000</t>
  </si>
  <si>
    <t>1010160</t>
  </si>
  <si>
    <t>Відділ культури, молоді та спорту Лисянської селищної ради</t>
  </si>
  <si>
    <t>1010000</t>
  </si>
  <si>
    <t>1000000</t>
  </si>
  <si>
    <t>Виконання інвестиційних проектів в рамках здійснення заходів щодо соціально-економічного розвитку окремих територій</t>
  </si>
  <si>
    <t>0490</t>
  </si>
  <si>
    <t>7363</t>
  </si>
  <si>
    <t>0617363</t>
  </si>
  <si>
    <t>ЕКОНОМІЧНА ДІЯЛЬНІСТЬ</t>
  </si>
  <si>
    <t>7000</t>
  </si>
  <si>
    <t>Видатки, пов`язані з наданням підтримки внутрішньо переміщеним та/або евакуйованим особам у зв`язку із введенням воєнного стану</t>
  </si>
  <si>
    <t>1070</t>
  </si>
  <si>
    <t>3230</t>
  </si>
  <si>
    <t>0613230</t>
  </si>
  <si>
    <t>СОЦІАЛЬНИЙ ЗАХИСТ ТА СОЦІАЛЬНЕ ЗАБЕЗПЕЧЕННЯ</t>
  </si>
  <si>
    <t>3000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</si>
  <si>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</si>
  <si>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0990</t>
  </si>
  <si>
    <t>1210</t>
  </si>
  <si>
    <t>0611210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</si>
  <si>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</si>
  <si>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</si>
  <si>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0611200</t>
  </si>
  <si>
    <t>Забезпечення діяльності інклюзивно-ресурсних центрів за рахунок освітньої субвенції</t>
  </si>
  <si>
    <t>1152</t>
  </si>
  <si>
    <t>0611152</t>
  </si>
  <si>
    <t>Забезпечення діяльності інклюзивно-ресурсних центрів за рахунок коштів місцевого бюджету</t>
  </si>
  <si>
    <t>1151</t>
  </si>
  <si>
    <t>0611151</t>
  </si>
  <si>
    <t>Інші програми та заходи у сфері освіти</t>
  </si>
  <si>
    <t>1142</t>
  </si>
  <si>
    <t>0611142</t>
  </si>
  <si>
    <t>Забезпечення діяльності інших закладів у сфері освіти</t>
  </si>
  <si>
    <t>1141</t>
  </si>
  <si>
    <t>0611141</t>
  </si>
  <si>
    <t>Надання позашкільної освіти закладами позашкільної освіти, заходи із позашкільної роботи з дітьми</t>
  </si>
  <si>
    <t>0611070</t>
  </si>
  <si>
    <t>Надання загальної середньої освіти закладами загальної середньої освіти за рахунок освітньої субвенції</t>
  </si>
  <si>
    <t>0921</t>
  </si>
  <si>
    <t>1031</t>
  </si>
  <si>
    <t>0611031</t>
  </si>
  <si>
    <t>Надання загальної середньої освіти закладами загальної середньої освіти за рахунок коштів місцевого бюджету</t>
  </si>
  <si>
    <t>1021</t>
  </si>
  <si>
    <t>0611021</t>
  </si>
  <si>
    <t>Надання дошкільної освіти</t>
  </si>
  <si>
    <t>0910</t>
  </si>
  <si>
    <t>1010</t>
  </si>
  <si>
    <t>0611010</t>
  </si>
  <si>
    <t>0610160</t>
  </si>
  <si>
    <t>Відділ освіти Лисянської селищної ради</t>
  </si>
  <si>
    <t>0610000</t>
  </si>
  <si>
    <t>0600000</t>
  </si>
  <si>
    <t>Інші заходи у сфері засобів масової інформації</t>
  </si>
  <si>
    <t>0830</t>
  </si>
  <si>
    <t>8420</t>
  </si>
  <si>
    <t>0218420</t>
  </si>
  <si>
    <t>Охорона та раціональне використання природних ресурсів</t>
  </si>
  <si>
    <t>0511</t>
  </si>
  <si>
    <t>8311</t>
  </si>
  <si>
    <t>0218311</t>
  </si>
  <si>
    <t>Заходи та роботи з територіальної оборони</t>
  </si>
  <si>
    <t>0380</t>
  </si>
  <si>
    <t>8240</t>
  </si>
  <si>
    <t>0218240</t>
  </si>
  <si>
    <t>Заходи з організації рятування на водах</t>
  </si>
  <si>
    <t>0320</t>
  </si>
  <si>
    <t>8120</t>
  </si>
  <si>
    <t>0218120</t>
  </si>
  <si>
    <t>Інші заходи, пов'язані з економічною діяльністю</t>
  </si>
  <si>
    <t>7693</t>
  </si>
  <si>
    <t>0217693</t>
  </si>
  <si>
    <t>Утримання та розвиток автомобільних доріг та дорожньої інфраструктури за рахунок коштів місцевого бюджету</t>
  </si>
  <si>
    <t>0456</t>
  </si>
  <si>
    <t>7461</t>
  </si>
  <si>
    <t>0217461</t>
  </si>
  <si>
    <t>0217363</t>
  </si>
  <si>
    <t>Розроблення схем планування та забудови територій (містобудівної документації)</t>
  </si>
  <si>
    <t>0443</t>
  </si>
  <si>
    <t>7350</t>
  </si>
  <si>
    <t>0217350</t>
  </si>
  <si>
    <t>Організація благоустрою населених пунктів</t>
  </si>
  <si>
    <t>0620</t>
  </si>
  <si>
    <t>6030</t>
  </si>
  <si>
    <t>0216030</t>
  </si>
  <si>
    <t>Інша діяльність, пов’язана з експлуатацією об’єктів житлово-комунального господарства</t>
  </si>
  <si>
    <t>6017</t>
  </si>
  <si>
    <t>0216017</t>
  </si>
  <si>
    <t>Забезпечення збору та вивезення сміття і відходів</t>
  </si>
  <si>
    <t>6014</t>
  </si>
  <si>
    <t>0216014</t>
  </si>
  <si>
    <t>Забезпечення діяльності водопровідно-каналізаційного господарства</t>
  </si>
  <si>
    <t>6013</t>
  </si>
  <si>
    <t>0216013</t>
  </si>
  <si>
    <t>ЖИТЛОВО-КОМУНАЛЬНЕ ГОСПОДАРСТВО</t>
  </si>
  <si>
    <t>6000</t>
  </si>
  <si>
    <t>Інші заходи у сфері соціального захисту і соціального забезпечення</t>
  </si>
  <si>
    <t>1090</t>
  </si>
  <si>
    <t>3242</t>
  </si>
  <si>
    <t>0213242</t>
  </si>
  <si>
    <t>Забезпечення діяльності інших закладів у сфері соціального захисту і соціального забезпечення</t>
  </si>
  <si>
    <t>3241</t>
  </si>
  <si>
    <t>0213241</t>
  </si>
  <si>
    <t>0213230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</si>
  <si>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</si>
  <si>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1060</t>
  </si>
  <si>
    <t>3180</t>
  </si>
  <si>
    <t>0213180</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</si>
  <si>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</si>
  <si>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3171</t>
  </si>
  <si>
    <t>0213171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</si>
  <si>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</si>
  <si>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</si>
  <si>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0213160</t>
  </si>
  <si>
    <t>Видатки на поховання учасників бойових дій та осіб з інвалідністю внаслідок війни</t>
  </si>
  <si>
    <t>1030</t>
  </si>
  <si>
    <t>3090</t>
  </si>
  <si>
    <t>0213090</t>
  </si>
  <si>
    <t>Пільгове медичне обслуговування осіб, які постраждали внаслідок Чорнобильської катастрофи</t>
  </si>
  <si>
    <t>3050</t>
  </si>
  <si>
    <t>0213050</t>
  </si>
  <si>
    <t>Компенсаційні виплати на пільговий проїзд автомобільним транспортом окремим категоріям громадян</t>
  </si>
  <si>
    <t>3033</t>
  </si>
  <si>
    <t>0213033</t>
  </si>
  <si>
    <t>Надання пільг окремим категоріям громадян з оплати послуг зв'язку</t>
  </si>
  <si>
    <t>3032</t>
  </si>
  <si>
    <t>0213032</t>
  </si>
  <si>
    <t>Первинна медична допомога населенню, що надається центрами первинної медичної (медико-санітарної) допомоги</t>
  </si>
  <si>
    <t>0726</t>
  </si>
  <si>
    <t>2111</t>
  </si>
  <si>
    <t>0212111</t>
  </si>
  <si>
    <t>Багатопрофільна стаціонарна медична допомога населенню</t>
  </si>
  <si>
    <t>0731</t>
  </si>
  <si>
    <t>2010</t>
  </si>
  <si>
    <t>0212010</t>
  </si>
  <si>
    <t>ОХОРОНА ЗДОРОВ’Я</t>
  </si>
  <si>
    <t>2000</t>
  </si>
  <si>
    <t>0210160</t>
  </si>
  <si>
    <t>Виконавчий комітет Лисянської селищної ради</t>
  </si>
  <si>
    <t>0210000</t>
  </si>
  <si>
    <t>0200000</t>
  </si>
  <si>
    <t>16</t>
  </si>
  <si>
    <t>15</t>
  </si>
  <si>
    <t>14</t>
  </si>
  <si>
    <t>13</t>
  </si>
  <si>
    <t>12</t>
  </si>
  <si>
    <t>11</t>
  </si>
  <si>
    <t>10</t>
  </si>
  <si>
    <t>9</t>
  </si>
  <si>
    <t>8</t>
  </si>
  <si>
    <t>7</t>
  </si>
  <si>
    <t>комунальні послуги та енергоносії</t>
  </si>
  <si>
    <t>оплата
праці</t>
  </si>
  <si>
    <t>видатки
розвитку</t>
  </si>
  <si>
    <t>з них</t>
  </si>
  <si>
    <t>видатки споживання</t>
  </si>
  <si>
    <t>у тому числі бюджет розвитку</t>
  </si>
  <si>
    <t>Разом</t>
  </si>
  <si>
    <t>Загальний фонд</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</si>
  <si>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</si>
  <si>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r>
      <rPr>
        <sz val="5"/>
        <color indexed="8"/>
        <rFont val="Times New Roman"/>
        <family val="1"/>
        <charset val="204"/>
      </rPr>
      <t>Код Функціональної класифікації видатків та кредитування бюджету</t>
    </r>
  </si>
  <si>
    <r>
      <rPr>
        <sz val="5"/>
        <color indexed="8"/>
        <rFont val="Times New Roman"/>
        <family val="1"/>
        <charset val="204"/>
      </rPr>
      <t>Код Типової програмної класифікації видатків та кредитування місцевого бюджету</t>
    </r>
  </si>
  <si>
    <r>
      <rPr>
        <sz val="5"/>
        <color indexed="8"/>
        <rFont val="Times New Roman"/>
        <family val="1"/>
        <charset val="204"/>
      </rPr>
      <t>Код Програмної класифікації видатків та кредитування місцевого бюджету</t>
    </r>
  </si>
  <si>
    <t>видатків бюджету Лисянської селищної територіальної громади на 2023 рік</t>
  </si>
  <si>
    <t>РОЗПОДІЛ</t>
  </si>
  <si>
    <t>Додаток №3</t>
  </si>
  <si>
    <t>Секретар</t>
  </si>
  <si>
    <t>Олександр МАКУШЕНКО</t>
  </si>
  <si>
    <t>до рішення Лисянської селищної ради від 22.12.2022 № 32-8/VIII</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</si>
  <si>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</si>
  <si>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</si>
  <si>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</si>
  <si>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</si>
  <si>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</si>
  <si>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Обсяг капітальних вкладень місцевого бюджету у 2023 році, гривень</t>
  </si>
  <si>
    <t xml:space="preserve">Очікуваний рівень готовності проекту на кінець 2023  року, % </t>
  </si>
  <si>
    <t>Капітальний  ремонт дорожнього покриття вул. Вільного козацтва (від вул. Небесної Сотні до вул. Олега Коваля) та вул. Олега Коваля (від вул. Вільного козацтва до провулку Козацький) в смт Лисянка Черкаської області</t>
  </si>
  <si>
    <t>2022 - 2023</t>
  </si>
  <si>
    <t>Нестандартне приєднання до електричних мереж ПАТ “Черкасиобленерго” обеззалізуючої станції комунальне підприємство “Водо-канал” – реконструкція за адресою Черкаська область, Звенигородський район, с. Дашуківка, вул. Залізнична, 6</t>
  </si>
  <si>
    <t>Реконструкція водогону від території “старої лікарні” (вул. Санаторна) до ВНС на території КНП "Лисянська територіальна лікарня</t>
  </si>
  <si>
    <t xml:space="preserve">Капітальний ремонт із заміною існуючих заповнень віконних прорізів в Почапинській гімназії Лисянської селищної ради Черкаської області </t>
  </si>
  <si>
    <t>Капітальний ремонт благоустрою території дитячої установи “Веселка”</t>
  </si>
  <si>
    <t>Капітальний ремонт будівлі закладу дошкільної освіти ясла-садок “Ромашка” відділу освіти Лисянської селищної ради Звенигородського району Черкаської області (зовнішнє</t>
  </si>
  <si>
    <t>капітальний ремонт даху дитячої установи “Веселка” по вул. Небесної Сотні,12 в смт Лисянка, Черкаської області</t>
  </si>
  <si>
    <t>Капітальний ремонт котельні з встановленням додаткового обладнання та заміною трубопроводів опалення комунального закладу “Лисянська загальноосвітня школа І—ІІІ ступенів № 2” Лисянської селищної ради Черкаської області, по вул. Небесної Сотні, 10, смт Лисянка Черкаської області</t>
  </si>
  <si>
    <t>капітальний ремонт харчоблоку дитячої установи “Веселка” по вул. Небесної Сотні,12 в смт Лисянка, Черкаської області</t>
  </si>
  <si>
    <t>2023 - 2023</t>
  </si>
  <si>
    <t>до  рішення Лисянської селищної ради від 22.12.2022 № 32-8/VIII</t>
  </si>
  <si>
    <t>Капітальний ремонт даху будинку культури в смт.Лисянка</t>
  </si>
  <si>
    <t>Капітальний ремонт по монтажу системи пожежної сигналізації та оповіщення про пожежу, вогнебіозахисту  дерев’яних конструкцій  покрівлі Почапинської гімназії Лисянської селищної ради, Черкаської області, с. Почапинці, вул.Шевченка,8</t>
  </si>
  <si>
    <r>
      <rPr>
        <b/>
        <sz val="11"/>
        <color indexed="8"/>
        <rFont val="Arial"/>
        <family val="2"/>
        <charset val="204"/>
      </rPr>
      <t>у 2023 році</t>
    </r>
  </si>
  <si>
    <r>
      <rPr>
        <b/>
        <sz val="11"/>
        <color indexed="8"/>
        <rFont val="Arial"/>
        <family val="2"/>
        <charset val="204"/>
      </rPr>
      <t>Обсяги капітальних вкладень бюджету у розрізі інвестиційних проектів</t>
    </r>
  </si>
  <si>
    <t>Додаток №6</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</si>
  <si>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</si>
  <si>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</si>
  <si>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 xml:space="preserve">                                                                                                                                                                                                                                                                                                                                                                                                                                                                                                                                                                                                                          </t>
  </si>
  <si>
    <t>Проведення навчально-тренувальних зборів і змагань з олімпійських видів спорту</t>
  </si>
  <si>
    <t>Капітальний ремонт теплотраси в Лисянському ліцеї №2</t>
  </si>
  <si>
    <t>2023-2023</t>
  </si>
  <si>
    <t>0611251</t>
  </si>
  <si>
    <t>0611252</t>
  </si>
  <si>
    <t>Ліквідація іншого забруднення навколищшнього природного середовища</t>
  </si>
  <si>
    <t>0217540</t>
  </si>
  <si>
    <t xml:space="preserve">Реалізація заходів, спрямованих на підвищення доступності широкосмугового доступу до Інтернету в сільській місцевості </t>
  </si>
  <si>
    <t>Капітальний ремонт із заміни покрівлі корпусу літ. Б Лисянський ліцей №2 Лисянської селищної ради Черкаської області</t>
  </si>
  <si>
    <t>Капітальний ремонт із заміною існуючих заповнень віконних прорізів в Лисянський Будинок дитячої та юнацької творчості Лисянської селищної ради Черкаської області</t>
  </si>
  <si>
    <t>Капітальний ремонт із заміною існуючих заповнень віконних прорізів в опорному закладі “Лисянський ліцей №1“ Лисянської селищної ради Черкаської області</t>
  </si>
  <si>
    <t>Капітальний ремонт із заміною існуючих заповнень віконних та дверних прорізів в Лисянський ліцей №2 Лисянської селищної ради Черкаської області</t>
  </si>
  <si>
    <t>Капітальний ремонт із заміною існуючих заповнень дверних прорізів в закладі дошкільної освіти ясла-садок «Веселка» відділу освіти Лисянської селищної ради Звенигородського району Черкаської області</t>
  </si>
  <si>
    <t>Капітальний ремонт із заміною існуючих заповнень дверних прорізів в закладі дошкільної освіти ясла-садок «Малятко» відділу освіти Лисянської селищної ради Звенигородського району Черкаської області</t>
  </si>
  <si>
    <t>Капітальний ремонт із заміною існуючих заповнень дверних прорізів в Петрівсько-Попівській початковій школі-філії опорного закладу "Боярський ліцей" Лисянської селищної ради Черкаської області</t>
  </si>
  <si>
    <t>Капітальний ремонт із заміною існуючих заповнень дверних та  віконних прорізів в опорному закладі "Боярський ліцей" Лисянської селищної ради Черкаської області</t>
  </si>
  <si>
    <t>Капітальний ремонт харчового блоку в Лисянському ліцеї №2 Лисянської селищної ради Черкаської області</t>
  </si>
  <si>
    <t>Розроблення проектно-кошторисної документації та капітальний ремонт внутрішніх приміщень опорного закладу “Лисянський ліцей №1“ Лисянської селищної ради Черкаської області</t>
  </si>
  <si>
    <t>Додаток №1</t>
  </si>
  <si>
    <t>ДОХОДИ</t>
  </si>
  <si>
    <t>бюджету Лисянської селищної територіальної громади на 2023 рік</t>
  </si>
  <si>
    <t>Код</t>
  </si>
  <si>
    <t>Найменування згідно
 з Класифікацією доходів бюджету</t>
  </si>
  <si>
    <t>Усього</t>
  </si>
  <si>
    <t>Загальний
фонд</t>
  </si>
  <si>
    <t>у тому числі
бюджет
розвитку</t>
  </si>
  <si>
    <t>10000000</t>
  </si>
  <si>
    <t>Податкові надходження  </t>
  </si>
  <si>
    <t>11000000</t>
  </si>
  <si>
    <t>Податки на доходи, податки на прибуток, податки на збільшення ринкової вартості  </t>
  </si>
  <si>
    <t>11010000</t>
  </si>
  <si>
    <t>Податок та збір на доходи фізичних осіб</t>
  </si>
  <si>
    <t>11010100</t>
  </si>
  <si>
    <t>Податок на доходи фізичних осіб, що сплачується податковими агентами, із доходів платника податку у вигляді заробітної плати</t>
  </si>
  <si>
    <t>11010200</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</si>
  <si>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</si>
  <si>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t>
  </si>
  <si>
    <t>Податок на доходи фізичних осіб, що сплачується податковими агентами, із доходів платника податку інших ніж заробітна плата</t>
  </si>
  <si>
    <t>11010500</t>
  </si>
  <si>
    <t>Податок на доходи фізичних осіб, що сплачується фізичними особами за результатами річного декларування</t>
  </si>
  <si>
    <t>13000000</t>
  </si>
  <si>
    <t>Рентна плата та плата за використання інших природних ресурсів</t>
  </si>
  <si>
    <t>13010000</t>
  </si>
  <si>
    <t>Рентна плата за спеціальне використання лісових ресурсів</t>
  </si>
  <si>
    <t>13010100</t>
  </si>
  <si>
    <t>Рентна плата за спеціальне використання лісових ресурсів в частині деревини, заготовленої в порядку рубок головного користування</t>
  </si>
  <si>
    <t>13010200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</si>
  <si>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</si>
  <si>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13030000</t>
  </si>
  <si>
    <t>Рентна плата за користування надрами загальнодержавного значення</t>
  </si>
  <si>
    <t>13030100</t>
  </si>
  <si>
    <t>Рентна плата за користування надрами для видобування інших корисних копалин загальнодержавного значення</t>
  </si>
  <si>
    <t>14000000</t>
  </si>
  <si>
    <t>Внутрішні податки на товари та послуги  </t>
  </si>
  <si>
    <t>14020000</t>
  </si>
  <si>
    <t>Акцизний податок з вироблених в Україні підакцизних товарів (продукції)</t>
  </si>
  <si>
    <t>14021900</t>
  </si>
  <si>
    <t>Пальне</t>
  </si>
  <si>
    <t>14030000</t>
  </si>
  <si>
    <t>Акцизний податок з ввезених на митну територію України підакцизних товарів (продукції) </t>
  </si>
  <si>
    <t>14031900</t>
  </si>
  <si>
    <t>14040000</t>
  </si>
  <si>
    <t>Акцизний податок з реалізації суб’єктами господарювання роздрібної торгівлі підакцизних товарів</t>
  </si>
  <si>
    <t>14040100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</si>
  <si>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</si>
  <si>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14040200</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</si>
  <si>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</si>
  <si>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18000000</t>
  </si>
  <si>
    <t>Місцеві податки та збори, що сплачуються (перераховуються) згідно з Податковим кодексом України</t>
  </si>
  <si>
    <t>18010000</t>
  </si>
  <si>
    <t>Податок на майно</t>
  </si>
  <si>
    <t>18010100</t>
  </si>
  <si>
    <t>Податок на нерухоме майно, відмінне від земельної ділянки, сплачений юридичними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</si>
  <si>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</si>
  <si>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житлової нерухомості</t>
  </si>
  <si>
    <t>18010300</t>
  </si>
  <si>
    <t>Податок на нерухоме майно, відмінне від земельної ділянки, сплачений фізичними особами, які є власниками об`єктів нежитлової нерухомості</t>
  </si>
  <si>
    <t>18010400</t>
  </si>
  <si>
    <t>Податок на нерухоме майно, відмінне від земельної ділянки, сплачений  юридичними особами, які є власниками об`єктів нежитлової нерухомості</t>
  </si>
  <si>
    <t>18010500</t>
  </si>
  <si>
    <t>Земельний податок з юридичних осіб</t>
  </si>
  <si>
    <t>18010600</t>
  </si>
  <si>
    <t>Орендна плата з юридичних осіб</t>
  </si>
  <si>
    <t>18010700</t>
  </si>
  <si>
    <t>Земельний податок з фізичних осіб</t>
  </si>
  <si>
    <t>18010900</t>
  </si>
  <si>
    <t>Орендна плата з фізичних осіб</t>
  </si>
  <si>
    <t>18050000</t>
  </si>
  <si>
    <t>Єдиний податок  </t>
  </si>
  <si>
    <t>18050300</t>
  </si>
  <si>
    <t>Єдиний податок з юридичних осіб </t>
  </si>
  <si>
    <t>18050400</t>
  </si>
  <si>
    <t>Єдиний податок з фізичних осіб </t>
  </si>
  <si>
    <t>18050500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</si>
  <si>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</si>
  <si>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19000000</t>
  </si>
  <si>
    <t>Інші податки та збори </t>
  </si>
  <si>
    <t>19010000</t>
  </si>
  <si>
    <t>Екологічний податок </t>
  </si>
  <si>
    <t>19010100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</si>
  <si>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</si>
  <si>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19010200</t>
  </si>
  <si>
    <t>Надходження від скидів забруднюючих речовин безпосередньо у водні об`єкти </t>
  </si>
  <si>
    <t>19010300</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</si>
  <si>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</si>
  <si>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20000000</t>
  </si>
  <si>
    <t>Неподаткові надходження  </t>
  </si>
  <si>
    <t>21000000</t>
  </si>
  <si>
    <t>Доходи від власності та підприємницької діяльності  </t>
  </si>
  <si>
    <t>21080000</t>
  </si>
  <si>
    <t>Інші надходження  </t>
  </si>
  <si>
    <t>21081100</t>
  </si>
  <si>
    <t>Адміністративні штрафи та інші санкції </t>
  </si>
  <si>
    <t>21081700</t>
  </si>
  <si>
    <t>Плата за встановлення земельного сервітуту</t>
  </si>
  <si>
    <t>22000000</t>
  </si>
  <si>
    <t>Адміністративні збори та платежі, доходи від некомерційної господарської діяльності </t>
  </si>
  <si>
    <t>22010000</t>
  </si>
  <si>
    <t>Плата за надання адміністративних послуг</t>
  </si>
  <si>
    <t>22012500</t>
  </si>
  <si>
    <t>Плата за надання інших адміністративних послуг</t>
  </si>
  <si>
    <t>22012600</t>
  </si>
  <si>
    <t>Адміністративний збір за державну реєстрацію речових прав на нерухоме майно та їх обтяжень</t>
  </si>
  <si>
    <t>22080000</t>
  </si>
  <si>
    <t>Надходження від орендної плати за користування цілісним майновим комплексом та іншим державним майном  </t>
  </si>
  <si>
    <t>22080400</t>
  </si>
  <si>
    <t>Надходження від орендної плати за користування майновим комплексом та іншим майном, що перебуває в комунальній власності</t>
  </si>
  <si>
    <t>22090000</t>
  </si>
  <si>
    <t>Державне мито  </t>
  </si>
  <si>
    <t>22090100</t>
  </si>
  <si>
    <t>Державне мито, що сплачується за місцем розгляду та оформлення документів, у тому числі за оформлення документів на спадщину і дарування  </t>
  </si>
  <si>
    <t>22090200</t>
  </si>
  <si>
    <t>Державне мито, не віднесене до інших категорій  </t>
  </si>
  <si>
    <t>22090400</t>
  </si>
  <si>
    <t>Державне мито, пов`язане з видачею та оформленням закордонних паспортів (посвідок) та паспортів громадян України  </t>
  </si>
  <si>
    <t>25000000</t>
  </si>
  <si>
    <t>Власні надходження бюджетних установ  </t>
  </si>
  <si>
    <t>25010000</t>
  </si>
  <si>
    <t>Надходження від плати за послуги, що надаються бюджетними установами згідно із законодавством </t>
  </si>
  <si>
    <t>25010100</t>
  </si>
  <si>
    <t>Плата за послуги, що надаються бюджетними установами згідно з їх основною діяльністю </t>
  </si>
  <si>
    <t>25010300</t>
  </si>
  <si>
    <t>Плата за оренду майна бюджетних установ, що здійснюється відповідно до Закону України «Про оренду державного та комунального майна»</t>
  </si>
  <si>
    <t>25020000</t>
  </si>
  <si>
    <t>Інші джерела власних надходжень бюджетних установ  </t>
  </si>
  <si>
    <t>25020200</t>
  </si>
  <si>
    <t>Надходження, що отримають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</si>
  <si>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30000000</t>
  </si>
  <si>
    <t>Доходи від операцій з капіталом  </t>
  </si>
  <si>
    <t>33000000</t>
  </si>
  <si>
    <t>Кошти від продажу землі і нематеріальних активів </t>
  </si>
  <si>
    <t>33010000</t>
  </si>
  <si>
    <t>Кошти від продажу землі  </t>
  </si>
  <si>
    <t>33010500</t>
  </si>
  <si>
    <t>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t>
  </si>
  <si>
    <t>Усього доходів
(без урахування міжбюджетних трансфертів)</t>
  </si>
  <si>
    <t>40000000</t>
  </si>
  <si>
    <t>Офіційні трансферти  </t>
  </si>
  <si>
    <t>41000000</t>
  </si>
  <si>
    <t>Від органів державного управління  </t>
  </si>
  <si>
    <t>41020000</t>
  </si>
  <si>
    <t>Дотації з державного бюджету місцевим бюджетам</t>
  </si>
  <si>
    <t>41020100</t>
  </si>
  <si>
    <t>Базова дотація</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</si>
  <si>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</si>
  <si>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41030000</t>
  </si>
  <si>
    <t>Субвенції з державного бюджету місцевим бюджетам</t>
  </si>
  <si>
    <t>41033900</t>
  </si>
  <si>
    <t>Освітня субвенція з державного бюджету місцевим бюджетам</t>
  </si>
  <si>
    <t>41040000</t>
  </si>
  <si>
    <t>Дотації з місцевих бюджетів іншим місцевим бюджетам</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</si>
  <si>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</si>
  <si>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</si>
  <si>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41050000</t>
  </si>
  <si>
    <t>Субвенції з місцевих бюджетів іншим місцевим бюджетам</t>
  </si>
  <si>
    <t>41051000</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</si>
  <si>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</si>
  <si>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</si>
  <si>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</si>
  <si>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41053900</t>
  </si>
  <si>
    <t>Субвенція з місцевого бюджету на придбання шкільних автобусів за рахунок відповідної субвенції з державного бюджету</t>
  </si>
  <si>
    <t>Разом доходів</t>
  </si>
  <si>
    <t>Додаток № 2</t>
  </si>
  <si>
    <t>ФІНАНСУВАННЯ</t>
  </si>
  <si>
    <t>Найменування 
згідно з Класифікацією фінансування бюджету</t>
  </si>
  <si>
    <t>Внутрішнє фінансування</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</si>
  <si>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</si>
  <si>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</si>
  <si>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</si>
  <si>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</si>
  <si>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в тому числі за рахунок коштів селищного бюджету</t>
  </si>
  <si>
    <t>за рахунок субвенції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</si>
  <si>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за рахунок субвенції з з державного бюджету місцевим бюджетам на реалізацію програми "Спроможна школа для кращих результатів"</t>
  </si>
  <si>
    <t>за рахунок залишку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</si>
  <si>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придбання шкільних автобусів за рахунок відповідної субвенції з державного бюджету</t>
  </si>
  <si>
    <t>за рахунок залишку субвенції з державного бюджету місцевим бюджетам на здійснення заходів щодо соціально-економічного розвитку окремих територій</t>
  </si>
  <si>
    <t>Загальне фінансування</t>
  </si>
  <si>
    <t>Фінансування за активними операціями</t>
  </si>
  <si>
    <t>Зміни обсягів бюджетних коштів</t>
  </si>
  <si>
    <t>Додаток № 4</t>
  </si>
  <si>
    <t>Міжбюджетні трансферти на 2023 рік</t>
  </si>
  <si>
    <t>1. Показники міжбюджетних трансфертів з інших бюджетів</t>
  </si>
  <si>
    <t>Код Класифікації доходу бюджету /
Код бюджету</t>
  </si>
  <si>
    <t xml:space="preserve">Найменування трансферту /
Найменування бюджету – надавача міжбюджетного трансферту
</t>
  </si>
  <si>
    <t>І. Трансферти до загального фонду бюджету</t>
  </si>
  <si>
    <t>9900000000</t>
  </si>
  <si>
    <t>Державний бюджет України</t>
  </si>
  <si>
    <t>2310000000</t>
  </si>
  <si>
    <t>Обласний бюджет Черкаської області</t>
  </si>
  <si>
    <t>у тому числі:</t>
  </si>
  <si>
    <t>Відшкодування витрат на медичне обслуговування громадян, які постраждали внаслідок Чорнобильської катастрофи</t>
  </si>
  <si>
    <t>Виплата щомісячної фінансової допомоги (стипендії) політичним в’язням і репресованим, які проживають на території області</t>
  </si>
  <si>
    <t>Поховання учасників бойових дій та осіб з інвалідністю внаслідок війни</t>
  </si>
  <si>
    <t>Виплата одноразової грошової допомоги в розмірі 50 тис грн членам сімей осіб, смерть яких пов’язана з проведенням АТО/ООС, здійсненням заходів,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t>
  </si>
  <si>
    <t>Виплата обласних стипендій переможцям ІІІ етапу Всеукраїнських учнівських олімпіад з базових дисциплін</t>
  </si>
  <si>
    <t>Бюджет Бужанської сільської територіальної громади</t>
  </si>
  <si>
    <t>Фінансування  Центру надання соціальних послуг Лисянської селищної ради відповідно до частки наданих послуг комунальним закладом</t>
  </si>
  <si>
    <t>Трудовий архів</t>
  </si>
  <si>
    <t>Заробітна плата з нарахуваннями начальника відділу містобудування архітектури соціально-економічного розвитку інфраструктури та цивільного захисту виконавчого комітету Лисянської селищної ради, в зв’язку з наданням послуг Бужанській сільській тг</t>
  </si>
  <si>
    <t>Фінансування КУ «Інклюзивно-ресурсного центру» Лисянської селищної ради Черкаської області для проведення комплексної психолого-педагогічної оцінки розвитку дитини, надання психолого-педагогічної допомоги та забезпечення системного кваліфікованого супроводження тощо</t>
  </si>
  <si>
    <t>2353400000</t>
  </si>
  <si>
    <t>Бюджет Водяницької сільської територіальної громади</t>
  </si>
  <si>
    <t>2355700000</t>
  </si>
  <si>
    <t>Бюджет Виноградської сільської територіальної громади</t>
  </si>
  <si>
    <t>Заробітна плата з нарахуваннями начальника відділу містобудування архітектури соціально-економічного розвитку інфраструктури та цивільного захисту виконавчого комітету Лисянської селищної ради, в зв’язку з наданням послуг Виноградській сільській тг</t>
  </si>
  <si>
    <t>ІІ. Трансферти до спеціального фонду бюджету</t>
  </si>
  <si>
    <t>Придбання обладнання для роти охорони</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</si>
  <si>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</si>
  <si>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</si>
  <si>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</si>
  <si>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</si>
  <si>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Код Програмної класифікації видатків та кредитування місцевого бюджету /
Код бюджету
</t>
  </si>
  <si>
    <t>Код типової програмної класифікації видатків та кредитування місцевого бюджету</t>
  </si>
  <si>
    <t xml:space="preserve">Найменування трансферту /
Найменування бюджету – отримувача міжбюджетного трансферту
</t>
  </si>
  <si>
    <t>І. Трансферти із загального фонду бюджету</t>
  </si>
  <si>
    <t>Бюджет Нововоронцовської селищної територіальної громади</t>
  </si>
  <si>
    <t>Виконання програми підвищення ефективності забезпечення доступу до правосуддя в Лисянському районному суді Черкаської області на 2022-2025 р.р.</t>
  </si>
  <si>
    <t>Виконання програми функціонування та розвитку системи цивільного захисту, забезпечення пожежної та техногенної безпеки Лисянської селищної територіальної громади на 2022-2026 роки</t>
  </si>
  <si>
    <t>Виконання програми протидії тероризму на території Лисянської територіальної громади на 2021-2025 роки</t>
  </si>
  <si>
    <t>ІІ. Трансферти із спеціального фонду бюджету</t>
  </si>
  <si>
    <t>Придбання шкільних автобусів (на умовах співфінансування)</t>
  </si>
  <si>
    <t>Виконання програми розвитку територіальної оборони Лисянської селищної ради Звенигородського району для військової частини А 7325 на 2022-2023 роки</t>
  </si>
  <si>
    <t>Виконання програми фінансової підтримки Звенигородського районного територіального центру комплектування та соціальної підтримки на 2023-2024 роки</t>
  </si>
  <si>
    <t>Виконання програми покращення надання адміністративних послуг в територіальному сервісному центрі № 7143 Регіонального сервісного центру ГСЦ МВС в Черкаській області в 2023-2025 роках</t>
  </si>
  <si>
    <t>УСЬОГО  за розділами І, ІІ, у тому числі:</t>
  </si>
  <si>
    <t>Додаток № 5</t>
  </si>
  <si>
    <t>Розподіл витрат бюджету Лисянської селищної територіальної громади на реалізацію місцевих/регіональних програм у 2023 році</t>
  </si>
  <si>
    <t>Найменування
місцевої/регіональної програми</t>
  </si>
  <si>
    <t>Дата та номер документа, яким затверджено місцеву регіональну програму</t>
  </si>
  <si>
    <t xml:space="preserve">Програма підтримки комунального некомерційного підприємства «Лисянська територіальна лікарня» Лисянської селищної ради Звенигородського району Черкаської області на 2023 рік
</t>
  </si>
  <si>
    <t>рішення сесії від 22.12.2022 № 32-19/VIII</t>
  </si>
  <si>
    <t>Програма розвитку первинної медико-санітарної допомоги в Лисянській об’єднаній територіальній громаді та підтримки комунального некомерційного підприємства «Лисянський  центр первинної медико-санітарної допомоги» Лисянської селищної ради на 2023 рік</t>
  </si>
  <si>
    <t>рішення сесії від 22.12.2022 № 32-2/VIII</t>
  </si>
  <si>
    <t>Комплексна програма “Турбота” на 2023 - 2025 роки</t>
  </si>
  <si>
    <t>Рішення сесії від 22.12.2022 № 32-20/VIII</t>
  </si>
  <si>
    <t>Програма "Соціального захисту та підтримки внутрішньо переміщених та/або евакуйованих осіб у зв'язку із введенням воєнного стану на 2022-2024 роки"</t>
  </si>
  <si>
    <t>рішення сесії від 14.09.2022 № 28-2/VIIІ</t>
  </si>
  <si>
    <t>Програма розвитку водопровідно-каналізаційного господарства "КП "Водо-канал" на 2020-2025 роки</t>
  </si>
  <si>
    <t>рішення сесії від 12.02.2020 № 62-18/VII</t>
  </si>
  <si>
    <t>Програма благоустрою населених пунктів Лисянської територіальної громади на 2022-2027 роки</t>
  </si>
  <si>
    <t>рішення сесії від 21.12.2021 № 23-4/VIII</t>
  </si>
  <si>
    <t xml:space="preserve">Програма  економічного та соціального розвитку Лисянської територіальної громади на 2023 рік	</t>
  </si>
  <si>
    <t>рішення сесії від 22.12.2022 № 32-1/VIII</t>
  </si>
  <si>
    <t>Програма "Збереження архівних фондів та документів тимчасового зберігання по Трудовому архіву Лисянської селищної ради на 2022-2024 роки"</t>
  </si>
  <si>
    <t>рішення сесії від 21.12.2021 № 23-29/VIII</t>
  </si>
  <si>
    <t>Програма "Питна вода Лисянської селищної ради на 2023-2026 роки"</t>
  </si>
  <si>
    <t>рішення сесії від 05.04.2023 № 34-7/VIII</t>
  </si>
  <si>
    <t>Програма підтримки регіонів, найбільш постраждалих внаслідок агресії російської федерації, на 2023-2025 роки</t>
  </si>
  <si>
    <t>рішення сесії від 04.08.2023 № 43-2/VIII</t>
  </si>
  <si>
    <t xml:space="preserve">Програма організації рятування людей на водних об’єктах
</t>
  </si>
  <si>
    <t>Програма призовна дільниця, мобілізаційна підготовка та територіальна оборона на 2019-2023 роки</t>
  </si>
  <si>
    <t>рішення сесії від 25.02.2019 р.№49-10/VII</t>
  </si>
  <si>
    <t>Програма надання шефської допомоги, фінансування заходів, спрямованих на підвищення рівня бойової готовності військових частин Збройних Сил України, Національної гвардії України, Державної прикордонної служби України, територіальних центрів комплектування та соціальної підтримки та інших заходів територіальної оборони на 2023 рік</t>
  </si>
  <si>
    <t>рішення сесії від 16.02.2023 р.№33-3/VIIІ</t>
  </si>
  <si>
    <t>Програма "Шкільний автобус" на 2022-2024 роки</t>
  </si>
  <si>
    <t>Програма "Обдаровані діти – майбутнє Лисянщини" на 2022-2027 роки</t>
  </si>
  <si>
    <t>рішення сесії від 25.01.2022 №24-6/VIIІ</t>
  </si>
  <si>
    <t>Програма розвитку фізичної культури та спорту Лисянської територіальної громади на 2023-2025 роки</t>
  </si>
  <si>
    <t>Програма протидії тероризму на території Лисянської територіальної громади на 2021-2025 роки</t>
  </si>
  <si>
    <t>рішення сесії від 30.03.2021   № 8-23/VIII</t>
  </si>
  <si>
    <t>Програма розвитку територіальної оборони Лисянської селищної ради Звенигородського району для військової частини А 7325 на 2022-2023 роки</t>
  </si>
  <si>
    <t>Рішення селищної ради від 25.01.2022 №24-10/VIIІ</t>
  </si>
  <si>
    <t>Програма підвищення ефективності забезпечення доступу до правосуддя в Лисянському районному суді Черкаської області на 2022-2025 р.р.</t>
  </si>
  <si>
    <t>Рішення селищної ради від 22.12.2022 № 32-4/VIIІ</t>
  </si>
  <si>
    <t>Програма функціонування та розвитку системи цивільного захисту, забезпечення пожежної та техногенної безпеки Лисянської селищної територіальної громади на 2022-2026 роки</t>
  </si>
  <si>
    <t>Рішення селищної ради від 21.12.2021 № 23-13/VIIІ</t>
  </si>
  <si>
    <t>Програма покращення надання адміністративних послуг в територіальному сервісному центрі № 7143 Регіонального сервісного центру ГСЦ МВС в Черкаській області в 2023-2025 роках</t>
  </si>
  <si>
    <t>Рішення селищної ради від 05.04.2023 № 34-4/VIIІ</t>
  </si>
  <si>
    <t>рішення сесії від 16.02.2023 № 33-2/VIIІ</t>
  </si>
  <si>
    <t>0218313</t>
  </si>
  <si>
    <t>0513</t>
  </si>
  <si>
    <t>Інші дотації з місцевого бюджету</t>
  </si>
  <si>
    <t>в редакції рішення селищної ради від  03.10.2023 № 45-1/VIII</t>
  </si>
  <si>
    <t>в редакції рішення селищної ради  від 03.10.2023 № 45-1/VIII</t>
  </si>
  <si>
    <t>в редакції рішення селищної ради  від 03.10.2023  №45-1/VIII</t>
  </si>
  <si>
    <t>в редакції рішення селищної ради від 03.10.2023  №45-1/VIII</t>
  </si>
  <si>
    <t>Комплексна програма соціального захисту та підтримки ветеранів війни, членів сімей загиблих (померлих) ветеранів війни, членів сімей загиблих (померлих), зниклих безвісти Захисників та Захисниць України на 2023-2025 роки</t>
  </si>
  <si>
    <t>Рішення  сесії Лисянської селищної ради від 22.08.2023 № 44-3/VIII</t>
  </si>
  <si>
    <t>Виконання програми  надання шефської допомоги, фінансування заходів, спрямованих на підвищення рівня бойової готовності військових частин Збройних Сил України, Національної гвардії України, Державної прикордонної служби України, територіальних центрів комплектування та соціальної підтримки та інших заходів територіальної оборони на 2023 рік</t>
  </si>
  <si>
    <t>0611272</t>
  </si>
  <si>
    <t>06117271</t>
  </si>
  <si>
    <t>Реалізація заходів за рахунок освітньої субвенції з державного бюджету місцевим бюджетам ( за спеціальним фондом державного бюджету)</t>
  </si>
  <si>
    <t xml:space="preserve">Співфінансування заходів, що реалізуються за рахунок освітньої субвенції з державного бюджету місцевим бюджетам ( за спеціальним фондом державного бюджету) </t>
  </si>
  <si>
    <t>Співфінансування заходів, що реалізуються за рахунок субвенції з державного бюджету місцевим бюджетам на придбання шкільних автобусів</t>
  </si>
  <si>
    <t>Виконання заходів щодо придбання шкільних автобусів за рахунок субвенції з державного бюджету місцевим бюджетам</t>
  </si>
  <si>
    <t>"Про бюджет Лисянської селищної територіальної громади на 2023 рік" (2354000000) в редакції рішення селищної ради від 09.11.2023 №46-1/VIII</t>
  </si>
  <si>
    <t>до  рішення Лисянської селищної ради від 22.12.2022 № 32-8/VIII в редакції рішення селищної ради від 09.11.2023 №46-1/VIII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</si>
</sst>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5">
    <font>
      <sz val="10"/>
      <name val="Arial"/>
    </font>
    <font>
      <sz val="9"/>
      <color indexed="8"/>
      <name val="SansSerif"/>
    </font>
    <font>
      <b/>
      <sz val="6"/>
      <color indexed="8"/>
      <name val="Arial"/>
      <family val="2"/>
      <charset val="204"/>
    </font>
    <font>
      <sz val="6"/>
      <color indexed="8"/>
      <name val="Arial"/>
      <family val="2"/>
      <charset val="204"/>
    </font>
    <font>
      <b/>
      <sz val="11"/>
      <color indexed="8"/>
      <name val="Arial"/>
      <family val="2"/>
      <charset val="204"/>
    </font>
    <font>
      <sz val="7"/>
      <color indexed="8"/>
      <name val="Arial"/>
      <family val="2"/>
      <charset val="204"/>
    </font>
    <font>
      <sz val="6"/>
      <color indexed="8"/>
      <name val="Times New Roman"/>
      <family val="1"/>
      <charset val="204"/>
    </font>
    <font>
      <b/>
      <sz val="7"/>
      <color indexed="8"/>
      <name val="Times New Roman"/>
      <family val="1"/>
      <charset val="204"/>
    </font>
    <font>
      <b/>
      <sz val="5"/>
      <color indexed="8"/>
      <name val="Times New Roman"/>
      <family val="1"/>
      <charset val="204"/>
    </font>
    <font>
      <b/>
      <sz val="7"/>
      <color indexed="8"/>
      <name val="Arial"/>
      <family val="2"/>
      <charset val="204"/>
    </font>
    <font>
      <sz val="7"/>
      <color indexed="8"/>
      <name val="Times New Roman"/>
      <family val="1"/>
      <charset val="204"/>
    </font>
    <font>
      <b/>
      <sz val="9"/>
      <color indexed="8"/>
      <name val="Times New Roman"/>
      <family val="1"/>
      <charset val="204"/>
    </font>
    <font>
      <sz val="9"/>
      <color indexed="8"/>
      <name val="Times New Roman"/>
      <family val="1"/>
      <charset val="204"/>
    </font>
    <font>
      <b/>
      <sz val="6"/>
      <color indexed="8"/>
      <name val="Times New Roman"/>
      <family val="1"/>
      <charset val="204"/>
    </font>
    <font>
      <sz val="5"/>
      <color indexed="8"/>
      <name val="Times New Roman"/>
      <family val="1"/>
      <charset val="204"/>
    </font>
    <font>
      <sz val="6"/>
      <color indexed="8"/>
      <name val="Arial"/>
      <family val="2"/>
      <charset val="204"/>
    </font>
    <font>
      <sz val="10"/>
      <name val="Times New Roman"/>
      <family val="1"/>
      <charset val="204"/>
    </font>
    <font>
      <sz val="10"/>
      <name val="Arial Cyr"/>
      <charset val="204"/>
    </font>
    <font>
      <sz val="11"/>
      <color theme="1"/>
      <name val="Calibri"/>
      <family val="2"/>
      <scheme val="minor"/>
    </font>
    <font>
      <sz val="10"/>
      <name val="Arial"/>
      <family val="2"/>
      <charset val="204"/>
    </font>
    <font>
      <b/>
      <sz val="10"/>
      <name val="Arial"/>
      <family val="2"/>
      <charset val="204"/>
    </font>
    <font>
      <b/>
      <sz val="8"/>
      <color indexed="8"/>
      <name val="Times New Roman"/>
      <family val="1"/>
      <charset val="204"/>
    </font>
    <font>
      <sz val="8"/>
      <color indexed="8"/>
      <name val="Times New Roman"/>
      <family val="1"/>
      <charset val="204"/>
    </font>
    <font>
      <sz val="10"/>
      <name val="Times New Roman"/>
      <family val="1"/>
      <charset val="204"/>
    </font>
    <font>
      <sz val="8"/>
      <name val="Arial"/>
      <family val="2"/>
      <charset val="204"/>
    </font>
    <font>
      <b/>
      <sz val="11"/>
      <color theme="1"/>
      <name val="Calibri"/>
      <family val="2"/>
      <charset val="204"/>
      <scheme val="minor"/>
    </font>
    <font>
      <b/>
      <sz val="8"/>
      <color indexed="8"/>
      <name val="Arial"/>
      <family val="2"/>
      <charset val="204"/>
    </font>
    <font>
      <b/>
      <sz val="11"/>
      <name val="Times New Roman"/>
      <family val="1"/>
      <charset val="204"/>
    </font>
    <font>
      <b/>
      <sz val="11"/>
      <name val="Arial"/>
      <family val="2"/>
      <charset val="204"/>
    </font>
    <font>
      <b/>
      <sz val="12"/>
      <name val="Times New Roman"/>
      <family val="1"/>
      <charset val="204"/>
    </font>
    <font>
      <sz val="9"/>
      <name val="Times New Roman"/>
      <family val="1"/>
      <charset val="204"/>
    </font>
    <font>
      <b/>
      <sz val="10"/>
      <name val="Times New Roman"/>
      <family val="1"/>
      <charset val="204"/>
    </font>
    <font>
      <b/>
      <sz val="10"/>
      <name val="Arial Cyr"/>
      <charset val="204"/>
    </font>
    <font>
      <sz val="11"/>
      <name val="Times New Roman"/>
      <family val="1"/>
      <charset val="204"/>
    </font>
    <font>
      <sz val="11"/>
      <color indexed="8"/>
      <name val="Times New Roman"/>
      <family val="1"/>
      <charset val="204"/>
    </font>
    <font>
      <i/>
      <sz val="10"/>
      <name val="Times New Roman"/>
      <family val="1"/>
      <charset val="204"/>
    </font>
    <font>
      <i/>
      <sz val="11"/>
      <name val="Times New Roman"/>
      <family val="1"/>
      <charset val="204"/>
    </font>
    <font>
      <i/>
      <sz val="11"/>
      <color indexed="8"/>
      <name val="Times New Roman"/>
      <family val="1"/>
      <charset val="204"/>
    </font>
    <font>
      <i/>
      <sz val="10"/>
      <name val="Arial Cyr"/>
      <charset val="204"/>
    </font>
    <font>
      <sz val="14"/>
      <name val="Times New Roman"/>
      <family val="1"/>
      <charset val="204"/>
    </font>
    <font>
      <sz val="8"/>
      <name val="Arial"/>
    </font>
    <font>
      <sz val="6"/>
      <name val="Arial"/>
      <family val="2"/>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0"/>
      <color theme="1"/>
      <name val="Calibri"/>
      <family val="2"/>
      <scheme val="minor"/>
    </font>
    <font>
      <i/>
      <sz val="10"/>
      <color indexed="8"/>
      <name val="Times New Roman"/>
      <family val="1"/>
      <charset val="204"/>
    </font>
    <font>
      <i/>
      <sz val="10"/>
      <color indexed="8"/>
      <name val="Calibri"/>
      <family val="2"/>
    </font>
    <font>
      <b/>
      <sz val="10"/>
      <color theme="1"/>
      <name val="Calibri"/>
      <family val="2"/>
      <charset val="204"/>
      <scheme val="minor"/>
    </font>
    <font>
      <b/>
      <sz val="9"/>
      <color indexed="8"/>
      <name val="SansSerif"/>
      <charset val="204"/>
    </font>
    <font>
      <sz val="10"/>
      <color indexed="8"/>
      <name val="SansSerif"/>
    </font>
    <font>
      <b/>
      <i/>
      <sz val="10"/>
      <color indexed="8"/>
      <name val="Times New Roman"/>
      <family val="1"/>
      <charset val="204"/>
    </font>
    <font>
      <b/>
      <i/>
      <sz val="10"/>
      <name val="Times New Roman"/>
      <family val="1"/>
      <charset val="204"/>
    </font>
    <font>
      <sz val="12"/>
      <name val="Arial"/>
      <family val="2"/>
      <charset val="204"/>
    </font>
    <font>
      <sz val="6"/>
      <color indexed="8"/>
      <name val="Arial"/>
    </font>
  </fonts>
  <fills count="5">
    <fill>
      <patternFill patternType="none"/>
    </fill>
    <fill>
      <patternFill patternType="gray125"/>
    </fill>
    <fill>
      <patternFill patternType="solid">
        <fgColor theme="8" tint="0.59999389629810485"/>
        <bgColor indexed="64"/>
      </patternFill>
    </fill>
    <fill>
      <patternFill patternType="solid">
        <fgColor rgb="FFFFFFCC"/>
        <bgColor indexed="64"/>
      </patternFill>
    </fill>
    <fill>
      <patternFill patternType="solid">
        <fgColor rgb="FFFFFF00"/>
        <bgColor indexed="64"/>
      </patternFill>
    </fill>
  </fills>
  <borders count="7">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8">
    <xf numFmtId="0" fontId="0" fillId="0" borderId="0"/>
    <xf numFmtId="0" fontId="16" fillId="0" borderId="0"/>
    <xf numFmtId="0" fontId="17" fillId="0" borderId="0"/>
    <xf numFmtId="0" fontId="18" fillId="0" borderId="0"/>
    <xf numFmtId="0" fontId="19" fillId="0" borderId="0"/>
    <xf numFmtId="0" fontId="18" fillId="0" borderId="0"/>
    <xf numFmtId="0" fontId="23" fillId="0" borderId="0"/>
    <xf numFmtId="0" fontId="16" fillId="0" borderId="0"/>
  </cellStyleXfs>
  <cellXfs count="219">
    <xf numFmtId="0" fontId="0" fillId="0" borderId="0" xfId="0"/>
    <xf numFmtId="0" fontId="1" fillId="0" borderId="0" xfId="0" applyFont="1" applyAlignment="1">
      <alignment horizontal="left" vertical="top" wrapText="1"/>
    </xf>
    <xf numFmtId="4" fontId="8" fillId="0" borderId="2" xfId="0" applyNumberFormat="1" applyFont="1" applyBorder="1" applyAlignment="1">
      <alignment horizontal="right" vertical="center" wrapText="1"/>
    </xf>
    <xf numFmtId="0" fontId="1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4" fontId="8" fillId="2" borderId="2" xfId="0" applyNumberFormat="1" applyFont="1" applyFill="1" applyBorder="1" applyAlignment="1">
      <alignment horizontal="right" vertical="center" wrapText="1"/>
    </xf>
    <xf numFmtId="0" fontId="1" fillId="0" borderId="0" xfId="0" applyFont="1" applyFill="1" applyAlignment="1">
      <alignment horizontal="left" vertical="top" wrapText="1"/>
    </xf>
    <xf numFmtId="0" fontId="5" fillId="0" borderId="0" xfId="0" applyFont="1" applyFill="1" applyAlignment="1">
      <alignment horizontal="left" vertical="top"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14" fillId="0" borderId="2" xfId="0" applyNumberFormat="1" applyFont="1" applyFill="1" applyBorder="1" applyAlignment="1">
      <alignment horizontal="right" vertical="center" wrapText="1"/>
    </xf>
    <xf numFmtId="0" fontId="0" fillId="0" borderId="0" xfId="0" applyFill="1"/>
    <xf numFmtId="4" fontId="8" fillId="3" borderId="2"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9" fillId="0" borderId="0" xfId="4"/>
    <xf numFmtId="0" fontId="20" fillId="0" borderId="0" xfId="4" applyFont="1"/>
    <xf numFmtId="49" fontId="15" fillId="0" borderId="2"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21" fillId="0" borderId="2" xfId="0" applyFont="1" applyBorder="1" applyAlignment="1">
      <alignment horizontal="center" vertical="center" wrapText="1"/>
    </xf>
    <xf numFmtId="4" fontId="21" fillId="0" borderId="2" xfId="0" applyNumberFormat="1" applyFont="1" applyBorder="1" applyAlignment="1">
      <alignment horizontal="right" vertical="top" wrapText="1"/>
    </xf>
    <xf numFmtId="0" fontId="9" fillId="0" borderId="2" xfId="0" applyFont="1" applyBorder="1" applyAlignment="1">
      <alignment horizontal="center" vertical="center" wrapText="1"/>
    </xf>
    <xf numFmtId="164" fontId="22" fillId="0" borderId="2" xfId="0" applyNumberFormat="1" applyFont="1" applyBorder="1" applyAlignment="1">
      <alignment horizontal="right" vertical="center" wrapText="1"/>
    </xf>
    <xf numFmtId="4" fontId="10" fillId="0" borderId="2" xfId="0" applyNumberFormat="1" applyFont="1" applyBorder="1" applyAlignment="1">
      <alignment horizontal="right" vertical="center" wrapText="1"/>
    </xf>
    <xf numFmtId="4" fontId="22" fillId="0" borderId="2" xfId="0" applyNumberFormat="1" applyFont="1" applyBorder="1" applyAlignment="1">
      <alignment horizontal="righ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9" fillId="0" borderId="2" xfId="0" applyFont="1" applyBorder="1" applyAlignment="1">
      <alignment horizontal="left" vertical="top" wrapText="1"/>
    </xf>
    <xf numFmtId="0" fontId="21" fillId="0" borderId="2" xfId="0" applyFont="1" applyBorder="1" applyAlignment="1">
      <alignment horizontal="right" vertical="top" wrapText="1"/>
    </xf>
    <xf numFmtId="4" fontId="7" fillId="0" borderId="2" xfId="0" applyNumberFormat="1" applyFont="1" applyBorder="1" applyAlignment="1">
      <alignment horizontal="right" vertical="center" wrapText="1"/>
    </xf>
    <xf numFmtId="4" fontId="7" fillId="0" borderId="2" xfId="0" applyNumberFormat="1" applyFont="1" applyBorder="1" applyAlignment="1">
      <alignment horizontal="right" vertical="top" wrapText="1"/>
    </xf>
    <xf numFmtId="4" fontId="0" fillId="0" borderId="0" xfId="0" applyNumberFormat="1"/>
    <xf numFmtId="0" fontId="3" fillId="0" borderId="2" xfId="0" quotePrefix="1" applyFont="1" applyBorder="1" applyAlignment="1">
      <alignment horizontal="center" vertical="center" wrapText="1"/>
    </xf>
    <xf numFmtId="0" fontId="19" fillId="0" borderId="0" xfId="0" applyFont="1" applyFill="1"/>
    <xf numFmtId="0" fontId="9" fillId="0" borderId="2" xfId="0" applyFont="1" applyBorder="1" applyAlignment="1">
      <alignment horizontal="left" vertical="top" wrapText="1"/>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center" wrapText="1"/>
    </xf>
    <xf numFmtId="4" fontId="22" fillId="0" borderId="2" xfId="0" applyNumberFormat="1" applyFont="1" applyFill="1" applyBorder="1" applyAlignment="1">
      <alignment horizontal="right" vertical="center" wrapText="1"/>
    </xf>
    <xf numFmtId="4" fontId="10" fillId="0" borderId="2" xfId="0" applyNumberFormat="1" applyFont="1" applyFill="1" applyBorder="1" applyAlignment="1">
      <alignment horizontal="right" vertical="center" wrapText="1"/>
    </xf>
    <xf numFmtId="164" fontId="22" fillId="0" borderId="2" xfId="0" applyNumberFormat="1" applyFont="1" applyFill="1" applyBorder="1" applyAlignment="1">
      <alignment horizontal="right" vertical="center" wrapText="1"/>
    </xf>
    <xf numFmtId="49" fontId="3" fillId="0" borderId="2" xfId="0" applyNumberFormat="1" applyFont="1" applyBorder="1" applyAlignment="1">
      <alignment horizontal="center" vertical="center" wrapText="1"/>
    </xf>
    <xf numFmtId="4" fontId="22" fillId="0" borderId="2" xfId="0" applyNumberFormat="1" applyFont="1" applyBorder="1" applyAlignment="1">
      <alignment horizontal="right" vertical="center" wrapText="1"/>
    </xf>
    <xf numFmtId="0" fontId="6" fillId="0" borderId="2" xfId="0" applyFont="1" applyBorder="1" applyAlignment="1">
      <alignment horizontal="center" vertical="center" wrapText="1"/>
    </xf>
    <xf numFmtId="0" fontId="5" fillId="0" borderId="0" xfId="0" applyFont="1" applyAlignment="1">
      <alignment horizontal="left" vertical="top"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top" wrapText="1"/>
    </xf>
    <xf numFmtId="0" fontId="5" fillId="0" borderId="2" xfId="0" applyFont="1" applyBorder="1" applyAlignment="1">
      <alignment horizontal="center" vertical="top" wrapText="1"/>
    </xf>
    <xf numFmtId="4" fontId="10" fillId="0" borderId="2" xfId="0" applyNumberFormat="1" applyFont="1" applyBorder="1" applyAlignment="1">
      <alignment horizontal="right" vertical="top" wrapText="1"/>
    </xf>
    <xf numFmtId="0" fontId="16" fillId="0" borderId="0" xfId="7"/>
    <xf numFmtId="0" fontId="30" fillId="0" borderId="0" xfId="7" applyFont="1"/>
    <xf numFmtId="0" fontId="29" fillId="0" borderId="5" xfId="7" applyFont="1" applyBorder="1" applyAlignment="1">
      <alignment horizontal="center" vertical="center" wrapText="1"/>
    </xf>
    <xf numFmtId="0" fontId="31" fillId="0" borderId="5" xfId="7" applyFont="1" applyBorder="1" applyAlignment="1">
      <alignment horizontal="center" vertical="center" wrapText="1"/>
    </xf>
    <xf numFmtId="0" fontId="32" fillId="0" borderId="5" xfId="7" applyFont="1" applyBorder="1" applyAlignment="1">
      <alignment vertical="center"/>
    </xf>
    <xf numFmtId="0" fontId="32" fillId="0" borderId="5" xfId="7" applyFont="1" applyBorder="1" applyAlignment="1">
      <alignment vertical="center" wrapText="1"/>
    </xf>
    <xf numFmtId="4" fontId="27" fillId="0" borderId="5" xfId="7" applyNumberFormat="1" applyFont="1" applyBorder="1" applyAlignment="1">
      <alignment horizontal="right"/>
    </xf>
    <xf numFmtId="0" fontId="16" fillId="0" borderId="0" xfId="7" applyAlignment="1">
      <alignment vertical="top"/>
    </xf>
    <xf numFmtId="0" fontId="17" fillId="0" borderId="5" xfId="7" applyFont="1" applyBorder="1" applyAlignment="1">
      <alignment vertical="center"/>
    </xf>
    <xf numFmtId="0" fontId="17" fillId="0" borderId="5" xfId="7" applyFont="1" applyBorder="1" applyAlignment="1">
      <alignment vertical="center" wrapText="1"/>
    </xf>
    <xf numFmtId="4" fontId="33" fillId="0" borderId="5" xfId="7" applyNumberFormat="1" applyFont="1" applyBorder="1" applyAlignment="1">
      <alignment horizontal="right"/>
    </xf>
    <xf numFmtId="2" fontId="16" fillId="0" borderId="0" xfId="7" applyNumberFormat="1" applyAlignment="1">
      <alignment vertical="top"/>
    </xf>
    <xf numFmtId="4" fontId="16" fillId="0" borderId="0" xfId="7" applyNumberFormat="1" applyAlignment="1">
      <alignment vertical="top"/>
    </xf>
    <xf numFmtId="0" fontId="16" fillId="0" borderId="5" xfId="7" applyBorder="1" applyAlignment="1">
      <alignment vertical="center"/>
    </xf>
    <xf numFmtId="0" fontId="16" fillId="0" borderId="5" xfId="7" applyBorder="1" applyAlignment="1">
      <alignment vertical="center" wrapText="1"/>
    </xf>
    <xf numFmtId="4" fontId="34" fillId="0" borderId="5" xfId="7" applyNumberFormat="1" applyFont="1" applyBorder="1" applyAlignment="1">
      <alignment horizontal="right" wrapText="1"/>
    </xf>
    <xf numFmtId="0" fontId="35" fillId="0" borderId="5" xfId="7" applyFont="1" applyBorder="1" applyAlignment="1">
      <alignment vertical="center" wrapText="1"/>
    </xf>
    <xf numFmtId="4" fontId="36" fillId="0" borderId="5" xfId="7" applyNumberFormat="1" applyFont="1" applyBorder="1" applyAlignment="1">
      <alignment horizontal="right"/>
    </xf>
    <xf numFmtId="4" fontId="37" fillId="0" borderId="5" xfId="7" applyNumberFormat="1" applyFont="1" applyBorder="1" applyAlignment="1">
      <alignment horizontal="right" wrapText="1"/>
    </xf>
    <xf numFmtId="4" fontId="38" fillId="0" borderId="5" xfId="2" applyNumberFormat="1" applyFont="1" applyBorder="1" applyAlignment="1">
      <alignment horizontal="right"/>
    </xf>
    <xf numFmtId="0" fontId="39" fillId="0" borderId="0" xfId="7" applyFont="1"/>
    <xf numFmtId="0" fontId="31" fillId="0" borderId="0" xfId="3" applyFont="1"/>
    <xf numFmtId="0" fontId="41" fillId="0" borderId="0" xfId="0" applyFont="1" applyFill="1"/>
    <xf numFmtId="4" fontId="41" fillId="0" borderId="0" xfId="0" applyNumberFormat="1" applyFont="1" applyFill="1"/>
    <xf numFmtId="0" fontId="1" fillId="0" borderId="0" xfId="4" applyFont="1" applyAlignment="1">
      <alignment horizontal="left" vertical="top" wrapText="1"/>
    </xf>
    <xf numFmtId="0" fontId="10" fillId="0" borderId="0" xfId="4" applyFont="1" applyAlignment="1">
      <alignment horizontal="right" vertical="top" wrapText="1"/>
    </xf>
    <xf numFmtId="0" fontId="7" fillId="0" borderId="2" xfId="4" applyFont="1" applyBorder="1" applyAlignment="1">
      <alignment horizontal="center" vertical="center" wrapText="1"/>
    </xf>
    <xf numFmtId="0" fontId="6" fillId="0" borderId="2" xfId="4" applyFont="1" applyBorder="1" applyAlignment="1">
      <alignment horizontal="center" vertical="center" wrapText="1"/>
    </xf>
    <xf numFmtId="4" fontId="43" fillId="0" borderId="2" xfId="4" applyNumberFormat="1" applyFont="1" applyBorder="1" applyAlignment="1">
      <alignment horizontal="right" vertical="top" wrapText="1"/>
    </xf>
    <xf numFmtId="4" fontId="44" fillId="0" borderId="2" xfId="4" applyNumberFormat="1" applyFont="1" applyBorder="1" applyAlignment="1">
      <alignment horizontal="right" vertical="top" wrapText="1"/>
    </xf>
    <xf numFmtId="0" fontId="49" fillId="0" borderId="0" xfId="4" applyFont="1" applyAlignment="1">
      <alignment horizontal="left" vertical="top" wrapText="1"/>
    </xf>
    <xf numFmtId="2" fontId="43" fillId="0" borderId="2" xfId="4" applyNumberFormat="1" applyFont="1" applyBorder="1" applyAlignment="1">
      <alignment horizontal="right" vertical="top" wrapText="1"/>
    </xf>
    <xf numFmtId="2" fontId="44" fillId="0" borderId="2" xfId="4" applyNumberFormat="1" applyFont="1" applyBorder="1" applyAlignment="1">
      <alignment horizontal="right" vertical="top" wrapText="1"/>
    </xf>
    <xf numFmtId="4" fontId="43" fillId="0" borderId="2" xfId="4" applyNumberFormat="1" applyFont="1" applyBorder="1" applyAlignment="1">
      <alignment horizontal="right" vertical="center" wrapText="1"/>
    </xf>
    <xf numFmtId="0" fontId="50" fillId="0" borderId="0" xfId="4" applyFont="1" applyAlignment="1">
      <alignment horizontal="left" vertical="top" wrapText="1"/>
    </xf>
    <xf numFmtId="0" fontId="44" fillId="0" borderId="0" xfId="4" applyFont="1" applyAlignment="1">
      <alignment horizontal="right" vertical="top" wrapText="1"/>
    </xf>
    <xf numFmtId="0" fontId="44" fillId="0" borderId="2" xfId="4" applyFont="1" applyBorder="1" applyAlignment="1">
      <alignment horizontal="center" vertical="center" wrapText="1"/>
    </xf>
    <xf numFmtId="0" fontId="43" fillId="0" borderId="2" xfId="5" applyFont="1" applyBorder="1" applyAlignment="1">
      <alignment horizontal="center" vertical="top" wrapText="1"/>
    </xf>
    <xf numFmtId="2" fontId="51" fillId="0" borderId="2" xfId="4" applyNumberFormat="1" applyFont="1" applyBorder="1" applyAlignment="1">
      <alignment horizontal="right" vertical="top" wrapText="1"/>
    </xf>
    <xf numFmtId="0" fontId="44" fillId="0" borderId="2" xfId="5" applyFont="1" applyBorder="1" applyAlignment="1">
      <alignment horizontal="center" vertical="top" wrapText="1"/>
    </xf>
    <xf numFmtId="2" fontId="16" fillId="0" borderId="2" xfId="4" applyNumberFormat="1" applyFont="1" applyBorder="1" applyAlignment="1">
      <alignment horizontal="right" vertical="top" wrapText="1"/>
    </xf>
    <xf numFmtId="0" fontId="44" fillId="0" borderId="0" xfId="5" applyFont="1" applyAlignment="1">
      <alignment horizontal="center" vertical="top" wrapText="1"/>
    </xf>
    <xf numFmtId="0" fontId="19" fillId="0" borderId="0" xfId="4" applyAlignment="1">
      <alignment horizontal="center" vertical="top" wrapText="1"/>
    </xf>
    <xf numFmtId="0" fontId="44" fillId="0" borderId="0" xfId="5" applyFont="1" applyAlignment="1">
      <alignment horizontal="left" vertical="top" wrapText="1"/>
    </xf>
    <xf numFmtId="0" fontId="19" fillId="0" borderId="0" xfId="4" applyAlignment="1">
      <alignment horizontal="left" vertical="top" wrapText="1"/>
    </xf>
    <xf numFmtId="2" fontId="44" fillId="0" borderId="0" xfId="4" applyNumberFormat="1" applyFont="1" applyAlignment="1">
      <alignment horizontal="center" vertical="top" wrapText="1"/>
    </xf>
    <xf numFmtId="0" fontId="53" fillId="0" borderId="0" xfId="4" applyFont="1"/>
    <xf numFmtId="0" fontId="6" fillId="0" borderId="2" xfId="0" applyFont="1" applyBorder="1" applyAlignment="1">
      <alignment horizontal="center" vertical="center" wrapText="1"/>
    </xf>
    <xf numFmtId="0" fontId="3" fillId="0" borderId="2" xfId="0" applyFont="1" applyBorder="1" applyAlignment="1">
      <alignment horizontal="left" vertical="center" wrapText="1"/>
    </xf>
    <xf numFmtId="0" fontId="10"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 fillId="0" borderId="0" xfId="4" applyFont="1" applyAlignment="1">
      <alignment horizontal="left" vertical="top" wrapText="1"/>
    </xf>
    <xf numFmtId="4" fontId="8" fillId="0" borderId="2" xfId="0" applyNumberFormat="1" applyFont="1" applyFill="1" applyBorder="1" applyAlignment="1">
      <alignment horizontal="right" vertical="center" wrapText="1"/>
    </xf>
    <xf numFmtId="0" fontId="3"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4" fontId="14" fillId="0" borderId="0" xfId="0" applyNumberFormat="1" applyFont="1" applyFill="1" applyAlignment="1">
      <alignment horizontal="right" vertical="center" wrapText="1"/>
    </xf>
    <xf numFmtId="4" fontId="11" fillId="0" borderId="2" xfId="0" applyNumberFormat="1" applyFont="1" applyFill="1" applyBorder="1" applyAlignment="1">
      <alignment horizontal="right" vertical="center" wrapText="1"/>
    </xf>
    <xf numFmtId="0" fontId="1" fillId="0" borderId="0" xfId="4" applyFont="1" applyAlignment="1">
      <alignment horizontal="lef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left" vertical="top" wrapText="1"/>
    </xf>
    <xf numFmtId="0" fontId="5" fillId="0" borderId="2" xfId="0" applyFont="1" applyBorder="1" applyAlignment="1">
      <alignment horizontal="left" vertical="top"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6" fillId="0" borderId="2" xfId="0" applyFont="1" applyBorder="1" applyAlignment="1">
      <alignment horizontal="left" vertical="top" wrapText="1"/>
    </xf>
    <xf numFmtId="0" fontId="9" fillId="0" borderId="2" xfId="0" applyFont="1" applyBorder="1" applyAlignment="1">
      <alignment horizontal="left" vertical="top" wrapText="1"/>
    </xf>
    <xf numFmtId="0" fontId="11" fillId="0" borderId="2" xfId="0" applyFont="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27" fillId="0" borderId="0" xfId="7" applyFont="1" applyAlignment="1">
      <alignment horizontal="center" vertical="center"/>
    </xf>
    <xf numFmtId="0" fontId="28" fillId="0" borderId="0" xfId="0" applyFont="1" applyAlignment="1">
      <alignment horizontal="center" vertical="center"/>
    </xf>
    <xf numFmtId="0" fontId="29" fillId="0" borderId="5" xfId="7"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0" borderId="0" xfId="0" applyFont="1" applyFill="1" applyAlignment="1">
      <alignment horizontal="left" vertical="top" wrapText="1"/>
    </xf>
    <xf numFmtId="0" fontId="13" fillId="0" borderId="2" xfId="0" applyFont="1" applyBorder="1" applyAlignment="1">
      <alignment horizontal="left" vertical="center" wrapText="1"/>
    </xf>
    <xf numFmtId="0" fontId="10"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0" xfId="0" applyFont="1" applyFill="1" applyAlignment="1">
      <alignment horizontal="center" vertical="top" wrapText="1"/>
    </xf>
    <xf numFmtId="0" fontId="3" fillId="0" borderId="0" xfId="0" applyFont="1" applyFill="1" applyAlignment="1">
      <alignment horizontal="left" vertical="top" wrapText="1"/>
    </xf>
    <xf numFmtId="0" fontId="14"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4" applyFont="1" applyBorder="1" applyAlignment="1">
      <alignment horizontal="center" vertical="center" wrapText="1"/>
    </xf>
    <xf numFmtId="0" fontId="11" fillId="0" borderId="0" xfId="4" applyFont="1" applyAlignment="1">
      <alignment horizontal="center" vertical="top" wrapText="1"/>
    </xf>
    <xf numFmtId="0" fontId="7" fillId="0" borderId="2" xfId="4" applyFont="1" applyBorder="1" applyAlignment="1">
      <alignment horizontal="center" vertical="center" wrapText="1"/>
    </xf>
    <xf numFmtId="0" fontId="6" fillId="0" borderId="2" xfId="4" applyFont="1" applyBorder="1" applyAlignment="1">
      <alignment horizontal="center" vertical="center" wrapText="1"/>
    </xf>
    <xf numFmtId="0" fontId="13" fillId="0" borderId="0" xfId="4" applyFont="1" applyAlignment="1">
      <alignment horizontal="center" vertical="top" wrapText="1"/>
    </xf>
    <xf numFmtId="0" fontId="3" fillId="0" borderId="0" xfId="4" applyFont="1" applyAlignment="1">
      <alignment horizontal="left" vertical="top" wrapText="1"/>
    </xf>
    <xf numFmtId="0" fontId="42" fillId="0" borderId="0" xfId="4" applyFont="1" applyAlignment="1">
      <alignment horizontal="center" vertical="top" wrapText="1"/>
    </xf>
    <xf numFmtId="0" fontId="18" fillId="0" borderId="0" xfId="3" applyAlignment="1">
      <alignment horizontal="center" vertical="top" wrapText="1"/>
    </xf>
    <xf numFmtId="0" fontId="5" fillId="0" borderId="0" xfId="4" applyFont="1" applyAlignment="1">
      <alignment horizontal="center" wrapText="1"/>
    </xf>
    <xf numFmtId="0" fontId="18" fillId="0" borderId="0" xfId="3" applyAlignment="1">
      <alignment horizontal="center" wrapText="1"/>
    </xf>
    <xf numFmtId="0" fontId="44" fillId="0" borderId="2" xfId="4" applyFont="1" applyBorder="1" applyAlignment="1">
      <alignment horizontal="center" vertical="top" wrapText="1"/>
    </xf>
    <xf numFmtId="0" fontId="44" fillId="0" borderId="2" xfId="4" applyFont="1" applyBorder="1" applyAlignment="1">
      <alignment horizontal="left" vertical="top" wrapText="1"/>
    </xf>
    <xf numFmtId="0" fontId="43" fillId="0" borderId="2" xfId="4" applyFont="1" applyBorder="1" applyAlignment="1">
      <alignment horizontal="center" vertical="top" wrapText="1"/>
    </xf>
    <xf numFmtId="0" fontId="43" fillId="0" borderId="2" xfId="4" applyFont="1" applyBorder="1" applyAlignment="1">
      <alignment horizontal="left" vertical="top" wrapText="1"/>
    </xf>
    <xf numFmtId="0" fontId="12" fillId="0" borderId="2" xfId="4" applyFont="1" applyBorder="1" applyAlignment="1">
      <alignment horizontal="center" vertical="top" wrapText="1"/>
    </xf>
    <xf numFmtId="0" fontId="44" fillId="0" borderId="3" xfId="4" applyFont="1" applyBorder="1" applyAlignment="1">
      <alignment horizontal="center" vertical="top" wrapText="1"/>
    </xf>
    <xf numFmtId="0" fontId="45" fillId="0" borderId="4" xfId="3" applyFont="1" applyBorder="1" applyAlignment="1">
      <alignment horizontal="center" vertical="top" wrapText="1"/>
    </xf>
    <xf numFmtId="0" fontId="46" fillId="0" borderId="2" xfId="5" applyFont="1" applyBorder="1" applyAlignment="1">
      <alignment horizontal="left" vertical="top" wrapText="1"/>
    </xf>
    <xf numFmtId="0" fontId="47" fillId="0" borderId="2" xfId="5" applyFont="1" applyBorder="1" applyAlignment="1">
      <alignment horizontal="left" vertical="top" wrapText="1"/>
    </xf>
    <xf numFmtId="0" fontId="44" fillId="0" borderId="2" xfId="5" applyFont="1" applyBorder="1" applyAlignment="1">
      <alignment horizontal="left" vertical="top" wrapText="1"/>
    </xf>
    <xf numFmtId="0" fontId="45" fillId="0" borderId="2" xfId="5" applyFont="1" applyBorder="1" applyAlignment="1">
      <alignment horizontal="left" vertical="top" wrapText="1"/>
    </xf>
    <xf numFmtId="0" fontId="18" fillId="0" borderId="4" xfId="3" applyBorder="1" applyAlignment="1">
      <alignment horizontal="center" vertical="top" wrapText="1"/>
    </xf>
    <xf numFmtId="0" fontId="44" fillId="0" borderId="3" xfId="5" applyFont="1" applyBorder="1" applyAlignment="1">
      <alignment horizontal="left" vertical="top" wrapText="1"/>
    </xf>
    <xf numFmtId="0" fontId="44" fillId="0" borderId="6" xfId="5" applyFont="1" applyBorder="1" applyAlignment="1">
      <alignment horizontal="left" vertical="top" wrapText="1"/>
    </xf>
    <xf numFmtId="0" fontId="44" fillId="0" borderId="4" xfId="5" applyFont="1" applyBorder="1" applyAlignment="1">
      <alignment horizontal="left" vertical="top" wrapText="1"/>
    </xf>
    <xf numFmtId="0" fontId="43" fillId="0" borderId="3" xfId="4" applyFont="1" applyBorder="1" applyAlignment="1">
      <alignment horizontal="center" vertical="top" wrapText="1"/>
    </xf>
    <xf numFmtId="0" fontId="25" fillId="0" borderId="4" xfId="3" applyFont="1" applyBorder="1" applyAlignment="1">
      <alignment horizontal="center" vertical="top" wrapText="1"/>
    </xf>
    <xf numFmtId="0" fontId="43" fillId="0" borderId="2" xfId="5" applyFont="1" applyBorder="1" applyAlignment="1">
      <alignment horizontal="left" vertical="top" wrapText="1"/>
    </xf>
    <xf numFmtId="0" fontId="48" fillId="0" borderId="2" xfId="5" applyFont="1" applyBorder="1" applyAlignment="1">
      <alignment horizontal="left" vertical="top" wrapText="1"/>
    </xf>
    <xf numFmtId="0" fontId="19" fillId="0" borderId="4" xfId="4" applyBorder="1" applyAlignment="1">
      <alignment horizontal="center" vertical="top" wrapText="1"/>
    </xf>
    <xf numFmtId="0" fontId="43" fillId="0" borderId="3" xfId="5" applyFont="1" applyBorder="1" applyAlignment="1">
      <alignment horizontal="center" vertical="top" wrapText="1"/>
    </xf>
    <xf numFmtId="0" fontId="31" fillId="0" borderId="4" xfId="4" applyFont="1" applyBorder="1" applyAlignment="1">
      <alignment horizontal="center" vertical="top" wrapText="1"/>
    </xf>
    <xf numFmtId="0" fontId="43" fillId="0" borderId="3" xfId="5" applyFont="1" applyBorder="1" applyAlignment="1">
      <alignment horizontal="left" vertical="top" wrapText="1"/>
    </xf>
    <xf numFmtId="0" fontId="31" fillId="0" borderId="6" xfId="4" applyFont="1" applyBorder="1" applyAlignment="1">
      <alignment horizontal="left" vertical="top" wrapText="1"/>
    </xf>
    <xf numFmtId="0" fontId="31" fillId="0" borderId="4" xfId="4" applyFont="1" applyBorder="1" applyAlignment="1">
      <alignment horizontal="left" vertical="top" wrapText="1"/>
    </xf>
    <xf numFmtId="0" fontId="44" fillId="0" borderId="3" xfId="5" applyFont="1" applyBorder="1" applyAlignment="1">
      <alignment horizontal="center" vertical="top" wrapText="1"/>
    </xf>
    <xf numFmtId="0" fontId="19" fillId="0" borderId="6" xfId="4" applyBorder="1" applyAlignment="1">
      <alignment horizontal="left" vertical="top" wrapText="1"/>
    </xf>
    <xf numFmtId="0" fontId="19" fillId="0" borderId="4" xfId="4" applyBorder="1" applyAlignment="1">
      <alignment horizontal="left" vertical="top" wrapText="1"/>
    </xf>
    <xf numFmtId="0" fontId="43" fillId="0" borderId="0" xfId="4" applyFont="1" applyAlignment="1">
      <alignment horizontal="center" vertical="center" wrapText="1"/>
    </xf>
    <xf numFmtId="0" fontId="44" fillId="0" borderId="2" xfId="4" applyFont="1" applyBorder="1" applyAlignment="1">
      <alignment horizontal="center" vertical="center" wrapText="1"/>
    </xf>
    <xf numFmtId="0" fontId="51" fillId="0" borderId="2" xfId="5" applyFont="1" applyBorder="1" applyAlignment="1">
      <alignment horizontal="center" vertical="top" wrapText="1"/>
    </xf>
    <xf numFmtId="0" fontId="52" fillId="0" borderId="2" xfId="4" applyFont="1" applyBorder="1" applyAlignment="1">
      <alignment horizontal="center" vertical="top" wrapText="1"/>
    </xf>
    <xf numFmtId="0" fontId="44" fillId="0" borderId="2" xfId="5" applyFont="1" applyBorder="1" applyAlignment="1">
      <alignment horizontal="center" vertical="top" wrapText="1"/>
    </xf>
    <xf numFmtId="0" fontId="19" fillId="0" borderId="2" xfId="4" applyBorder="1" applyAlignment="1">
      <alignment horizontal="center" vertical="top" wrapText="1"/>
    </xf>
    <xf numFmtId="0" fontId="19" fillId="0" borderId="2" xfId="4" applyBorder="1" applyAlignment="1">
      <alignment horizontal="left" vertical="top" wrapText="1"/>
    </xf>
    <xf numFmtId="0" fontId="51" fillId="0" borderId="3" xfId="5" applyFont="1" applyBorder="1" applyAlignment="1">
      <alignment horizontal="center" vertical="top" wrapText="1"/>
    </xf>
    <xf numFmtId="0" fontId="52" fillId="0" borderId="6" xfId="4" applyFont="1" applyBorder="1" applyAlignment="1">
      <alignment horizontal="center" vertical="top" wrapText="1"/>
    </xf>
    <xf numFmtId="0" fontId="52" fillId="0" borderId="4" xfId="4" applyFont="1" applyBorder="1" applyAlignment="1">
      <alignment horizontal="center" vertical="top" wrapText="1"/>
    </xf>
    <xf numFmtId="0" fontId="31" fillId="0" borderId="2" xfId="4" applyFont="1" applyBorder="1" applyAlignment="1">
      <alignment horizontal="left" vertical="top" wrapText="1"/>
    </xf>
    <xf numFmtId="0" fontId="1" fillId="0" borderId="0" xfId="4" applyFont="1" applyAlignment="1">
      <alignment horizontal="left" vertical="top" wrapText="1"/>
    </xf>
    <xf numFmtId="0" fontId="11" fillId="0" borderId="0" xfId="4" applyFont="1" applyAlignment="1">
      <alignment horizontal="left" vertical="top" wrapText="1"/>
    </xf>
    <xf numFmtId="0" fontId="43" fillId="0" borderId="2" xfId="5" applyFont="1" applyBorder="1" applyAlignment="1">
      <alignment horizontal="center" vertical="top" wrapText="1"/>
    </xf>
    <xf numFmtId="0" fontId="31" fillId="0" borderId="2" xfId="4" applyFont="1" applyBorder="1" applyAlignment="1">
      <alignment horizontal="center" vertical="top" wrapText="1"/>
    </xf>
    <xf numFmtId="0" fontId="51" fillId="4" borderId="3" xfId="5" applyFont="1" applyFill="1" applyBorder="1" applyAlignment="1">
      <alignment horizontal="center" vertical="top" wrapText="1"/>
    </xf>
    <xf numFmtId="0" fontId="52" fillId="4" borderId="6" xfId="4" applyFont="1" applyFill="1" applyBorder="1" applyAlignment="1">
      <alignment horizontal="center" vertical="top" wrapText="1"/>
    </xf>
    <xf numFmtId="0" fontId="52" fillId="4" borderId="4" xfId="4" applyFont="1" applyFill="1" applyBorder="1" applyAlignment="1">
      <alignment horizontal="center" vertical="top" wrapText="1"/>
    </xf>
    <xf numFmtId="0" fontId="1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0" xfId="0" applyFont="1" applyAlignment="1">
      <alignment horizontal="center" vertical="center" wrapText="1"/>
    </xf>
    <xf numFmtId="0" fontId="15" fillId="0" borderId="0" xfId="4" applyFont="1" applyAlignment="1">
      <alignment horizontal="left" vertical="top" wrapText="1"/>
    </xf>
    <xf numFmtId="0" fontId="21" fillId="0" borderId="2" xfId="0" applyFont="1" applyBorder="1" applyAlignment="1">
      <alignment horizontal="right" vertical="top" wrapText="1"/>
    </xf>
    <xf numFmtId="4" fontId="22" fillId="0" borderId="2" xfId="0" applyNumberFormat="1" applyFont="1" applyBorder="1" applyAlignment="1">
      <alignment horizontal="right" vertical="center" wrapText="1"/>
    </xf>
    <xf numFmtId="4" fontId="22" fillId="0" borderId="2" xfId="0" applyNumberFormat="1" applyFont="1" applyFill="1" applyBorder="1" applyAlignment="1">
      <alignment horizontal="right" vertical="center" wrapText="1"/>
    </xf>
    <xf numFmtId="0" fontId="7" fillId="0" borderId="2" xfId="0" applyFont="1" applyBorder="1" applyAlignment="1">
      <alignment horizontal="left" vertical="center" wrapText="1"/>
    </xf>
    <xf numFmtId="4" fontId="21" fillId="0" borderId="2" xfId="0" applyNumberFormat="1" applyFont="1" applyBorder="1" applyAlignment="1">
      <alignment horizontal="right" vertical="top" wrapText="1"/>
    </xf>
  </cellXfs>
  <cellStyles count="8">
    <cellStyle name="Звичайний 2" xfId="4"/>
    <cellStyle name="Звичайний 3" xfId="3"/>
    <cellStyle name="Звичайний 4" xfId="1"/>
    <cellStyle name="Звичайний 4 2" xfId="6"/>
    <cellStyle name="Звичайний 4 2 2" xfId="7"/>
    <cellStyle name="Обычный" xfId="0" builtinId="0"/>
    <cellStyle name="Обычный 5" xfId="5"/>
    <cellStyle name="Обычный_дод.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udjet\c\my_doc\bud_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03-02\03-02-03\&#1054;&#1056;%20-%20&#1056;&#1110;&#1096;&#1077;&#1085;&#1085;&#1103;\&#1041;&#1102;&#1076;&#1078;&#1077;&#1090;%20&#1090;&#1072;%20&#1079;&#1084;&#1110;&#1085;&#1080;\01%20&#1041;&#1077;&#1088;&#1077;&#1079;&#1077;&#1085;&#1100;\02%20&#1055;&#1088;&#1086;&#1077;&#1082;&#1090;%202\Pub\ALL\OLD_2008\&#1085;&#1072;&#1082;&#1072;&#1079;%20&#1087;&#1088;&#1086;%20&#1110;&#1085;&#1089;&#1090;&#1088;&#1091;&#1082;&#1094;&#1110;&#1102;\Dodatoks%20&#1085;&#1086;&#107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ub\ALL\OLD_2008\&#1085;&#1072;&#1082;&#1072;&#1079;%20&#1087;&#1088;&#1086;%20&#1110;&#1085;&#1089;&#1090;&#1088;&#1091;&#1082;&#1094;&#1110;&#1102;\Dodatoks%20&#1085;&#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регулюв  50"/>
      <sheetName val="план регулюв  50 2 варіант ост"/>
      <sheetName val="показн взаємовіднос обласн з мі"/>
      <sheetName val="аналіз по рай"/>
      <sheetName val="аналіз в розрізі галуз на 1 жит"/>
      <sheetName val="Аналіз по районах 2000"/>
      <sheetName val="розрах показн дох і вид  вар1"/>
      <sheetName val="МФ2000_6.09.99"/>
      <sheetName val="Лист2"/>
      <sheetName val="контр пок вид"/>
      <sheetName val="Лист4"/>
      <sheetName val="структура"/>
      <sheetName val="аналіз по функц"/>
      <sheetName val="питома вага"/>
      <sheetName val="пит в с вип в заг обс"/>
      <sheetName val="порівн таб по видат райони"/>
      <sheetName val="Лист14"/>
      <sheetName val="Лист15"/>
      <sheetName val="кільк затв бюдж"/>
      <sheetName val="нормативи"/>
      <sheetName val="нормативи (2)"/>
      <sheetName val="аналіз показн МФ проект по чис"/>
      <sheetName val="МФ2000_6.09.99 (2)"/>
      <sheetName val="МФ2000_6.09.99 (3)"/>
      <sheetName val="МФ2000 14-10-99(ВР)"/>
      <sheetName val="МФ2000 14-10-99(ВР) (2)"/>
      <sheetName val="затверджені видатки по рай 1999"/>
      <sheetName val="МФ2000 14-10-99(ВР) (3)"/>
      <sheetName val="аналіз пок МФ пр видат області"/>
      <sheetName val="аналіз пок МФ пр видат обла чис"/>
      <sheetName val="аналіз пок МФ пр видат обла (2)"/>
      <sheetName val="видатки 2000 по чис на 1 чол"/>
      <sheetName val="питома вага обл в держ б"/>
      <sheetName val="мЧеркаси"/>
      <sheetName val="пит в с вип в заг обс (2)"/>
      <sheetName val="Прогноз 2000область 1вар"/>
      <sheetName val="Прогноз 2000область 2вар "/>
      <sheetName val="Лист3"/>
      <sheetName val="бюджет мЧеркаси"/>
      <sheetName val="МФ2000 резерв (2)"/>
      <sheetName val="Лист7"/>
      <sheetName val="обласний і Черкаси, область"/>
      <sheetName val="заборгов1999 обласний"/>
      <sheetName val="Аналіз по обласному і мЧеркаси"/>
      <sheetName val="прогноз в розр рай2000 ост вар"/>
      <sheetName val="заборгов 1999 факт"/>
      <sheetName val="Аналіз до рішення 2000"/>
      <sheetName val="прогноз в розр рай2000 ост  (2)"/>
      <sheetName val="Обсяг бюдж 2000 АЯ"/>
    </sheetNames>
    <sheetDataSet>
      <sheetData sheetId="0">
        <row r="50">
          <cell r="L5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view="pageBreakPreview" topLeftCell="B74" zoomScale="60" zoomScaleNormal="115" workbookViewId="0">
      <selection activeCell="E3" sqref="E3:H3"/>
    </sheetView>
  </sheetViews>
  <sheetFormatPr defaultRowHeight="12.75"/>
  <cols>
    <col min="1" max="1" width="8.85546875" hidden="1" customWidth="1"/>
    <col min="2" max="2" width="8.5703125" customWidth="1"/>
    <col min="3" max="3" width="28.7109375" customWidth="1"/>
    <col min="4" max="4" width="17.85546875" customWidth="1"/>
    <col min="5" max="6" width="10.140625" customWidth="1"/>
    <col min="7" max="7" width="9.85546875" customWidth="1"/>
    <col min="8" max="8" width="8" customWidth="1"/>
    <col min="9" max="10" width="8.85546875" hidden="1" customWidth="1"/>
    <col min="12" max="12" width="9.85546875" customWidth="1"/>
  </cols>
  <sheetData>
    <row r="1" spans="1:10" ht="9" customHeight="1">
      <c r="A1" s="1"/>
      <c r="B1" s="1"/>
      <c r="C1" s="1"/>
      <c r="D1" s="1"/>
      <c r="E1" s="117" t="s">
        <v>283</v>
      </c>
      <c r="F1" s="117"/>
      <c r="G1" s="117"/>
      <c r="H1" s="117"/>
      <c r="I1" s="1"/>
    </row>
    <row r="2" spans="1:10" ht="12.75" customHeight="1">
      <c r="A2" s="1"/>
      <c r="B2" s="1"/>
      <c r="C2" s="1"/>
      <c r="D2" s="1"/>
      <c r="E2" s="118" t="s">
        <v>256</v>
      </c>
      <c r="F2" s="118"/>
      <c r="G2" s="118"/>
      <c r="H2" s="118"/>
      <c r="I2" s="1"/>
    </row>
    <row r="3" spans="1:10" ht="29.25" customHeight="1">
      <c r="A3" s="1"/>
      <c r="B3" s="1"/>
      <c r="C3" s="1"/>
      <c r="D3" s="1"/>
      <c r="E3" s="118" t="s">
        <v>570</v>
      </c>
      <c r="F3" s="118"/>
      <c r="G3" s="118"/>
      <c r="H3" s="118"/>
      <c r="I3" s="1"/>
    </row>
    <row r="4" spans="1:10" ht="9.75" hidden="1" customHeight="1">
      <c r="A4" s="1"/>
      <c r="B4" s="1"/>
      <c r="C4" s="1"/>
      <c r="D4" s="1"/>
      <c r="E4" s="118" t="s">
        <v>557</v>
      </c>
      <c r="F4" s="118"/>
      <c r="G4" s="118"/>
      <c r="H4" s="118"/>
      <c r="I4" s="1"/>
    </row>
    <row r="5" spans="1:10" ht="15.95" customHeight="1">
      <c r="A5" s="1"/>
      <c r="B5" s="116" t="s">
        <v>284</v>
      </c>
      <c r="C5" s="116"/>
      <c r="D5" s="116"/>
      <c r="E5" s="116"/>
      <c r="F5" s="116"/>
      <c r="G5" s="116"/>
      <c r="H5" s="116"/>
      <c r="I5" s="1"/>
    </row>
    <row r="6" spans="1:10" ht="15.95" customHeight="1">
      <c r="A6" s="1"/>
      <c r="B6" s="116" t="s">
        <v>285</v>
      </c>
      <c r="C6" s="116"/>
      <c r="D6" s="116"/>
      <c r="E6" s="116"/>
      <c r="F6" s="116"/>
      <c r="G6" s="116"/>
      <c r="H6" s="116"/>
      <c r="I6" s="1"/>
    </row>
    <row r="7" spans="1:10" ht="11.1" customHeight="1">
      <c r="A7" s="1"/>
      <c r="B7" s="120" t="s">
        <v>1</v>
      </c>
      <c r="C7" s="120"/>
      <c r="D7" s="1"/>
      <c r="E7" s="1"/>
      <c r="F7" s="1"/>
      <c r="G7" s="1"/>
      <c r="H7" s="1"/>
      <c r="I7" s="1"/>
    </row>
    <row r="8" spans="1:10" ht="12" customHeight="1">
      <c r="A8" s="1"/>
      <c r="B8" s="121" t="s">
        <v>2</v>
      </c>
      <c r="C8" s="121"/>
      <c r="D8" s="1"/>
      <c r="E8" s="1"/>
      <c r="F8" s="1"/>
      <c r="G8" s="1"/>
      <c r="H8" s="1"/>
      <c r="I8" s="1"/>
    </row>
    <row r="9" spans="1:10" ht="11.1" customHeight="1">
      <c r="A9" s="1"/>
      <c r="B9" s="1"/>
      <c r="C9" s="1"/>
      <c r="D9" s="1"/>
      <c r="E9" s="1"/>
      <c r="F9" s="1"/>
      <c r="G9" s="1"/>
      <c r="H9" s="47" t="s">
        <v>3</v>
      </c>
      <c r="I9" s="1"/>
    </row>
    <row r="10" spans="1:10" ht="12" customHeight="1">
      <c r="A10" s="1"/>
      <c r="B10" s="122" t="s">
        <v>286</v>
      </c>
      <c r="C10" s="122" t="s">
        <v>287</v>
      </c>
      <c r="D10" s="122"/>
      <c r="E10" s="122" t="s">
        <v>288</v>
      </c>
      <c r="F10" s="122" t="s">
        <v>289</v>
      </c>
      <c r="G10" s="123" t="s">
        <v>4</v>
      </c>
      <c r="H10" s="123"/>
      <c r="I10" s="1"/>
    </row>
    <row r="11" spans="1:10" ht="29.1" customHeight="1">
      <c r="A11" s="1"/>
      <c r="B11" s="122"/>
      <c r="C11" s="122"/>
      <c r="D11" s="122"/>
      <c r="E11" s="122"/>
      <c r="F11" s="122"/>
      <c r="G11" s="48" t="s">
        <v>5</v>
      </c>
      <c r="H11" s="49" t="s">
        <v>290</v>
      </c>
      <c r="I11" s="1"/>
    </row>
    <row r="12" spans="1:10" ht="12" customHeight="1">
      <c r="A12" s="1"/>
      <c r="B12" s="46" t="s">
        <v>6</v>
      </c>
      <c r="C12" s="124" t="s">
        <v>7</v>
      </c>
      <c r="D12" s="124"/>
      <c r="E12" s="46" t="s">
        <v>8</v>
      </c>
      <c r="F12" s="46" t="s">
        <v>9</v>
      </c>
      <c r="G12" s="46" t="s">
        <v>10</v>
      </c>
      <c r="H12" s="46" t="s">
        <v>11</v>
      </c>
      <c r="I12" s="1"/>
    </row>
    <row r="13" spans="1:10" ht="14.1" customHeight="1">
      <c r="A13" s="1"/>
      <c r="B13" s="50" t="s">
        <v>291</v>
      </c>
      <c r="C13" s="125" t="s">
        <v>292</v>
      </c>
      <c r="D13" s="125"/>
      <c r="E13" s="34">
        <f>E14+E20+E26+E34+E48</f>
        <v>78060350</v>
      </c>
      <c r="F13" s="34">
        <f t="shared" ref="F13:H13" si="0">F14+F20+F26+F34+F48</f>
        <v>78022209</v>
      </c>
      <c r="G13" s="34">
        <f t="shared" si="0"/>
        <v>38141</v>
      </c>
      <c r="H13" s="34">
        <f t="shared" si="0"/>
        <v>0</v>
      </c>
      <c r="I13" s="1"/>
    </row>
    <row r="14" spans="1:10" ht="20.100000000000001" customHeight="1">
      <c r="A14" s="1"/>
      <c r="B14" s="50" t="s">
        <v>293</v>
      </c>
      <c r="C14" s="126" t="s">
        <v>294</v>
      </c>
      <c r="D14" s="126"/>
      <c r="E14" s="34">
        <f>E15</f>
        <v>47310351</v>
      </c>
      <c r="F14" s="34">
        <f t="shared" ref="F14:J14" si="1">F15</f>
        <v>47310351</v>
      </c>
      <c r="G14" s="34">
        <f t="shared" si="1"/>
        <v>0</v>
      </c>
      <c r="H14" s="34">
        <f t="shared" si="1"/>
        <v>0</v>
      </c>
      <c r="I14" s="34">
        <f t="shared" si="1"/>
        <v>0</v>
      </c>
      <c r="J14" s="34">
        <f t="shared" si="1"/>
        <v>0</v>
      </c>
    </row>
    <row r="15" spans="1:10" ht="14.1" customHeight="1">
      <c r="A15" s="1"/>
      <c r="B15" s="50" t="s">
        <v>295</v>
      </c>
      <c r="C15" s="126" t="s">
        <v>296</v>
      </c>
      <c r="D15" s="126"/>
      <c r="E15" s="34">
        <f>E16+E17+E18+E19</f>
        <v>47310351</v>
      </c>
      <c r="F15" s="34">
        <f t="shared" ref="F15:H15" si="2">F16+F17+F18+F19</f>
        <v>47310351</v>
      </c>
      <c r="G15" s="34">
        <f t="shared" si="2"/>
        <v>0</v>
      </c>
      <c r="H15" s="34">
        <f t="shared" si="2"/>
        <v>0</v>
      </c>
      <c r="I15" s="1"/>
    </row>
    <row r="16" spans="1:10" ht="20.100000000000001" customHeight="1">
      <c r="A16" s="1"/>
      <c r="B16" s="51" t="s">
        <v>297</v>
      </c>
      <c r="C16" s="119" t="s">
        <v>298</v>
      </c>
      <c r="D16" s="119"/>
      <c r="E16" s="52">
        <f>F16+G16</f>
        <v>33242869</v>
      </c>
      <c r="F16" s="52">
        <v>33242869</v>
      </c>
      <c r="G16" s="52">
        <v>0</v>
      </c>
      <c r="H16" s="52">
        <v>0</v>
      </c>
      <c r="I16" s="1"/>
    </row>
    <row r="17" spans="1:12" ht="38.1" customHeight="1">
      <c r="A17" s="1"/>
      <c r="B17" s="51" t="s">
        <v>299</v>
      </c>
      <c r="C17" s="119" t="s">
        <v>300</v>
      </c>
      <c r="D17" s="119"/>
      <c r="E17" s="52">
        <f t="shared" ref="E17:E19" si="3">F17+G17</f>
        <v>3940462</v>
      </c>
      <c r="F17" s="52">
        <v>3940462</v>
      </c>
      <c r="G17" s="52">
        <v>0</v>
      </c>
      <c r="H17" s="52">
        <v>0</v>
      </c>
      <c r="I17" s="1"/>
      <c r="L17" s="35"/>
    </row>
    <row r="18" spans="1:12" ht="20.100000000000001" customHeight="1">
      <c r="A18" s="1"/>
      <c r="B18" s="51" t="s">
        <v>301</v>
      </c>
      <c r="C18" s="119" t="s">
        <v>302</v>
      </c>
      <c r="D18" s="119"/>
      <c r="E18" s="52">
        <f t="shared" si="3"/>
        <v>9605320</v>
      </c>
      <c r="F18" s="52">
        <v>9605320</v>
      </c>
      <c r="G18" s="52">
        <v>0</v>
      </c>
      <c r="H18" s="52">
        <v>0</v>
      </c>
      <c r="I18" s="1"/>
    </row>
    <row r="19" spans="1:12" ht="20.100000000000001" customHeight="1">
      <c r="A19" s="1"/>
      <c r="B19" s="51" t="s">
        <v>303</v>
      </c>
      <c r="C19" s="119" t="s">
        <v>304</v>
      </c>
      <c r="D19" s="119"/>
      <c r="E19" s="52">
        <f t="shared" si="3"/>
        <v>521700</v>
      </c>
      <c r="F19" s="52">
        <v>521700</v>
      </c>
      <c r="G19" s="52">
        <v>0</v>
      </c>
      <c r="H19" s="52">
        <v>0</v>
      </c>
      <c r="I19" s="1"/>
    </row>
    <row r="20" spans="1:12" ht="14.1" customHeight="1">
      <c r="A20" s="1"/>
      <c r="B20" s="50" t="s">
        <v>305</v>
      </c>
      <c r="C20" s="126" t="s">
        <v>306</v>
      </c>
      <c r="D20" s="126"/>
      <c r="E20" s="34">
        <f>E21+E24</f>
        <v>284450</v>
      </c>
      <c r="F20" s="34">
        <f t="shared" ref="F20:H20" si="4">F21+F24</f>
        <v>284450</v>
      </c>
      <c r="G20" s="34">
        <f t="shared" si="4"/>
        <v>0</v>
      </c>
      <c r="H20" s="34">
        <f t="shared" si="4"/>
        <v>0</v>
      </c>
      <c r="I20" s="1"/>
    </row>
    <row r="21" spans="1:12" ht="14.1" customHeight="1">
      <c r="A21" s="1"/>
      <c r="B21" s="50" t="s">
        <v>307</v>
      </c>
      <c r="C21" s="126" t="s">
        <v>308</v>
      </c>
      <c r="D21" s="126"/>
      <c r="E21" s="34">
        <f>E22+E23</f>
        <v>255100</v>
      </c>
      <c r="F21" s="34">
        <f t="shared" ref="F21:H21" si="5">F22+F23</f>
        <v>255100</v>
      </c>
      <c r="G21" s="34">
        <f t="shared" si="5"/>
        <v>0</v>
      </c>
      <c r="H21" s="34">
        <f t="shared" si="5"/>
        <v>0</v>
      </c>
      <c r="I21" s="1"/>
    </row>
    <row r="22" spans="1:12" ht="20.100000000000001" customHeight="1">
      <c r="A22" s="1"/>
      <c r="B22" s="51" t="s">
        <v>309</v>
      </c>
      <c r="C22" s="119" t="s">
        <v>310</v>
      </c>
      <c r="D22" s="119"/>
      <c r="E22" s="52">
        <f>F22+G22</f>
        <v>114400</v>
      </c>
      <c r="F22" s="52">
        <v>114400</v>
      </c>
      <c r="G22" s="52">
        <v>0</v>
      </c>
      <c r="H22" s="52">
        <v>0</v>
      </c>
      <c r="I22" s="1"/>
    </row>
    <row r="23" spans="1:12" ht="29.1" customHeight="1">
      <c r="A23" s="1"/>
      <c r="B23" s="51" t="s">
        <v>311</v>
      </c>
      <c r="C23" s="119" t="s">
        <v>312</v>
      </c>
      <c r="D23" s="119"/>
      <c r="E23" s="52">
        <f>F23+G23</f>
        <v>140700</v>
      </c>
      <c r="F23" s="52">
        <v>140700</v>
      </c>
      <c r="G23" s="52">
        <v>0</v>
      </c>
      <c r="H23" s="52">
        <v>0</v>
      </c>
      <c r="I23" s="1"/>
    </row>
    <row r="24" spans="1:12" ht="20.100000000000001" customHeight="1">
      <c r="A24" s="1"/>
      <c r="B24" s="50" t="s">
        <v>313</v>
      </c>
      <c r="C24" s="126" t="s">
        <v>314</v>
      </c>
      <c r="D24" s="126"/>
      <c r="E24" s="34">
        <f>E25</f>
        <v>29350</v>
      </c>
      <c r="F24" s="34">
        <f t="shared" ref="F24:H24" si="6">F25</f>
        <v>29350</v>
      </c>
      <c r="G24" s="34">
        <f t="shared" si="6"/>
        <v>0</v>
      </c>
      <c r="H24" s="34">
        <f t="shared" si="6"/>
        <v>0</v>
      </c>
      <c r="I24" s="1"/>
    </row>
    <row r="25" spans="1:12" ht="20.100000000000001" customHeight="1">
      <c r="A25" s="1"/>
      <c r="B25" s="51" t="s">
        <v>315</v>
      </c>
      <c r="C25" s="119" t="s">
        <v>316</v>
      </c>
      <c r="D25" s="119"/>
      <c r="E25" s="52">
        <f>F25+G25</f>
        <v>29350</v>
      </c>
      <c r="F25" s="52">
        <v>29350</v>
      </c>
      <c r="G25" s="52">
        <v>0</v>
      </c>
      <c r="H25" s="52">
        <v>0</v>
      </c>
      <c r="I25" s="1"/>
    </row>
    <row r="26" spans="1:12" ht="14.1" customHeight="1">
      <c r="A26" s="1"/>
      <c r="B26" s="50" t="s">
        <v>317</v>
      </c>
      <c r="C26" s="126" t="s">
        <v>318</v>
      </c>
      <c r="D26" s="126"/>
      <c r="E26" s="34">
        <f>E27+E29+E31</f>
        <v>2320000</v>
      </c>
      <c r="F26" s="34">
        <f t="shared" ref="F26:H26" si="7">F27+F29+F31</f>
        <v>2320000</v>
      </c>
      <c r="G26" s="34">
        <f t="shared" si="7"/>
        <v>0</v>
      </c>
      <c r="H26" s="34">
        <f t="shared" si="7"/>
        <v>0</v>
      </c>
      <c r="I26" s="1"/>
    </row>
    <row r="27" spans="1:12" ht="20.100000000000001" customHeight="1">
      <c r="A27" s="1"/>
      <c r="B27" s="50" t="s">
        <v>319</v>
      </c>
      <c r="C27" s="126" t="s">
        <v>320</v>
      </c>
      <c r="D27" s="126"/>
      <c r="E27" s="34">
        <f>E28</f>
        <v>310000</v>
      </c>
      <c r="F27" s="34">
        <f t="shared" ref="F27:J27" si="8">F28</f>
        <v>310000</v>
      </c>
      <c r="G27" s="34">
        <f t="shared" si="8"/>
        <v>0</v>
      </c>
      <c r="H27" s="34">
        <f t="shared" si="8"/>
        <v>0</v>
      </c>
      <c r="I27" s="34">
        <f t="shared" si="8"/>
        <v>0</v>
      </c>
      <c r="J27" s="34">
        <f t="shared" si="8"/>
        <v>0</v>
      </c>
    </row>
    <row r="28" spans="1:12" ht="14.1" customHeight="1">
      <c r="A28" s="1"/>
      <c r="B28" s="51" t="s">
        <v>321</v>
      </c>
      <c r="C28" s="119" t="s">
        <v>322</v>
      </c>
      <c r="D28" s="119"/>
      <c r="E28" s="52">
        <f>F28+G28</f>
        <v>310000</v>
      </c>
      <c r="F28" s="52">
        <v>310000</v>
      </c>
      <c r="G28" s="52">
        <v>0</v>
      </c>
      <c r="H28" s="52">
        <v>0</v>
      </c>
      <c r="I28" s="1"/>
    </row>
    <row r="29" spans="1:12" ht="20.100000000000001" customHeight="1">
      <c r="A29" s="1"/>
      <c r="B29" s="50" t="s">
        <v>323</v>
      </c>
      <c r="C29" s="126" t="s">
        <v>324</v>
      </c>
      <c r="D29" s="126"/>
      <c r="E29" s="34">
        <f>E30</f>
        <v>1170000</v>
      </c>
      <c r="F29" s="34">
        <f t="shared" ref="F29:H29" si="9">F30</f>
        <v>1170000</v>
      </c>
      <c r="G29" s="34">
        <f t="shared" si="9"/>
        <v>0</v>
      </c>
      <c r="H29" s="34">
        <f t="shared" si="9"/>
        <v>0</v>
      </c>
      <c r="I29" s="1"/>
    </row>
    <row r="30" spans="1:12" ht="14.1" customHeight="1">
      <c r="A30" s="1"/>
      <c r="B30" s="51" t="s">
        <v>325</v>
      </c>
      <c r="C30" s="119" t="s">
        <v>322</v>
      </c>
      <c r="D30" s="119"/>
      <c r="E30" s="52">
        <f>F30+G30</f>
        <v>1170000</v>
      </c>
      <c r="F30" s="52">
        <v>1170000</v>
      </c>
      <c r="G30" s="52">
        <v>0</v>
      </c>
      <c r="H30" s="52">
        <v>0</v>
      </c>
      <c r="I30" s="1"/>
    </row>
    <row r="31" spans="1:12" ht="20.100000000000001" customHeight="1">
      <c r="A31" s="1"/>
      <c r="B31" s="50" t="s">
        <v>326</v>
      </c>
      <c r="C31" s="126" t="s">
        <v>327</v>
      </c>
      <c r="D31" s="126"/>
      <c r="E31" s="34">
        <f>E32+E33</f>
        <v>840000</v>
      </c>
      <c r="F31" s="34">
        <f t="shared" ref="F31:H31" si="10">F32+F33</f>
        <v>840000</v>
      </c>
      <c r="G31" s="34">
        <f t="shared" si="10"/>
        <v>0</v>
      </c>
      <c r="H31" s="34">
        <f t="shared" si="10"/>
        <v>0</v>
      </c>
      <c r="I31" s="1"/>
    </row>
    <row r="32" spans="1:12" ht="47.1" customHeight="1">
      <c r="A32" s="1"/>
      <c r="B32" s="51" t="s">
        <v>328</v>
      </c>
      <c r="C32" s="119" t="s">
        <v>329</v>
      </c>
      <c r="D32" s="119"/>
      <c r="E32" s="52">
        <f>F32+G32</f>
        <v>480000</v>
      </c>
      <c r="F32" s="52">
        <v>480000</v>
      </c>
      <c r="G32" s="52">
        <v>0</v>
      </c>
      <c r="H32" s="52">
        <v>0</v>
      </c>
      <c r="I32" s="1"/>
    </row>
    <row r="33" spans="1:9" ht="38.1" customHeight="1">
      <c r="A33" s="1"/>
      <c r="B33" s="51" t="s">
        <v>330</v>
      </c>
      <c r="C33" s="119" t="s">
        <v>331</v>
      </c>
      <c r="D33" s="119"/>
      <c r="E33" s="52">
        <f>F33+G33</f>
        <v>360000</v>
      </c>
      <c r="F33" s="52">
        <v>360000</v>
      </c>
      <c r="G33" s="52">
        <v>0</v>
      </c>
      <c r="H33" s="52">
        <v>0</v>
      </c>
      <c r="I33" s="1"/>
    </row>
    <row r="34" spans="1:9" ht="20.100000000000001" customHeight="1">
      <c r="A34" s="1"/>
      <c r="B34" s="50" t="s">
        <v>332</v>
      </c>
      <c r="C34" s="126" t="s">
        <v>333</v>
      </c>
      <c r="D34" s="126"/>
      <c r="E34" s="34">
        <f>E35+E44</f>
        <v>28107408</v>
      </c>
      <c r="F34" s="34">
        <f t="shared" ref="F34:H34" si="11">F35+F44</f>
        <v>28107408</v>
      </c>
      <c r="G34" s="34">
        <f t="shared" si="11"/>
        <v>0</v>
      </c>
      <c r="H34" s="34">
        <f t="shared" si="11"/>
        <v>0</v>
      </c>
      <c r="I34" s="1"/>
    </row>
    <row r="35" spans="1:9" ht="14.1" customHeight="1">
      <c r="A35" s="1"/>
      <c r="B35" s="50" t="s">
        <v>334</v>
      </c>
      <c r="C35" s="126" t="s">
        <v>335</v>
      </c>
      <c r="D35" s="126"/>
      <c r="E35" s="34">
        <f>SUM(E36:E43)</f>
        <v>13737505</v>
      </c>
      <c r="F35" s="34">
        <f t="shared" ref="F35:H35" si="12">SUM(F36:F43)</f>
        <v>13737505</v>
      </c>
      <c r="G35" s="34">
        <f t="shared" si="12"/>
        <v>0</v>
      </c>
      <c r="H35" s="34">
        <f t="shared" si="12"/>
        <v>0</v>
      </c>
      <c r="I35" s="1"/>
    </row>
    <row r="36" spans="1:9" ht="20.100000000000001" customHeight="1">
      <c r="A36" s="1"/>
      <c r="B36" s="51" t="s">
        <v>336</v>
      </c>
      <c r="C36" s="119" t="s">
        <v>337</v>
      </c>
      <c r="D36" s="119"/>
      <c r="E36" s="52">
        <f>F36+G36</f>
        <v>8791</v>
      </c>
      <c r="F36" s="52">
        <v>8791</v>
      </c>
      <c r="G36" s="52">
        <v>0</v>
      </c>
      <c r="H36" s="52">
        <v>0</v>
      </c>
      <c r="I36" s="1"/>
    </row>
    <row r="37" spans="1:9" ht="20.100000000000001" customHeight="1">
      <c r="A37" s="1"/>
      <c r="B37" s="51" t="s">
        <v>338</v>
      </c>
      <c r="C37" s="119" t="s">
        <v>339</v>
      </c>
      <c r="D37" s="119"/>
      <c r="E37" s="52">
        <f t="shared" ref="E37:E43" si="13">F37+G37</f>
        <v>85246</v>
      </c>
      <c r="F37" s="52">
        <v>85246</v>
      </c>
      <c r="G37" s="52">
        <v>0</v>
      </c>
      <c r="H37" s="52">
        <v>0</v>
      </c>
      <c r="I37" s="1"/>
    </row>
    <row r="38" spans="1:9" ht="20.100000000000001" customHeight="1">
      <c r="A38" s="1"/>
      <c r="B38" s="51" t="s">
        <v>340</v>
      </c>
      <c r="C38" s="119" t="s">
        <v>341</v>
      </c>
      <c r="D38" s="119"/>
      <c r="E38" s="52">
        <f t="shared" si="13"/>
        <v>630486</v>
      </c>
      <c r="F38" s="52">
        <v>630486</v>
      </c>
      <c r="G38" s="52">
        <v>0</v>
      </c>
      <c r="H38" s="52">
        <v>0</v>
      </c>
      <c r="I38" s="1"/>
    </row>
    <row r="39" spans="1:9" ht="20.100000000000001" customHeight="1">
      <c r="A39" s="1"/>
      <c r="B39" s="51" t="s">
        <v>342</v>
      </c>
      <c r="C39" s="119" t="s">
        <v>343</v>
      </c>
      <c r="D39" s="119"/>
      <c r="E39" s="52">
        <f t="shared" si="13"/>
        <v>634793</v>
      </c>
      <c r="F39" s="52">
        <v>634793</v>
      </c>
      <c r="G39" s="52">
        <v>0</v>
      </c>
      <c r="H39" s="52">
        <v>0</v>
      </c>
      <c r="I39" s="1"/>
    </row>
    <row r="40" spans="1:9" ht="14.1" customHeight="1">
      <c r="A40" s="1"/>
      <c r="B40" s="51" t="s">
        <v>344</v>
      </c>
      <c r="C40" s="119" t="s">
        <v>345</v>
      </c>
      <c r="D40" s="119"/>
      <c r="E40" s="52">
        <f t="shared" si="13"/>
        <v>562310</v>
      </c>
      <c r="F40" s="52">
        <v>562310</v>
      </c>
      <c r="G40" s="52">
        <v>0</v>
      </c>
      <c r="H40" s="52">
        <v>0</v>
      </c>
      <c r="I40" s="1"/>
    </row>
    <row r="41" spans="1:9" ht="14.1" customHeight="1">
      <c r="A41" s="1"/>
      <c r="B41" s="51" t="s">
        <v>346</v>
      </c>
      <c r="C41" s="119" t="s">
        <v>347</v>
      </c>
      <c r="D41" s="119"/>
      <c r="E41" s="52">
        <f t="shared" si="13"/>
        <v>8561928</v>
      </c>
      <c r="F41" s="52">
        <v>8561928</v>
      </c>
      <c r="G41" s="52">
        <v>0</v>
      </c>
      <c r="H41" s="52">
        <v>0</v>
      </c>
      <c r="I41" s="1"/>
    </row>
    <row r="42" spans="1:9" ht="14.1" customHeight="1">
      <c r="A42" s="1"/>
      <c r="B42" s="51" t="s">
        <v>348</v>
      </c>
      <c r="C42" s="119" t="s">
        <v>349</v>
      </c>
      <c r="D42" s="119"/>
      <c r="E42" s="52">
        <f t="shared" si="13"/>
        <v>1289200</v>
      </c>
      <c r="F42" s="52">
        <v>1289200</v>
      </c>
      <c r="G42" s="52">
        <v>0</v>
      </c>
      <c r="H42" s="52">
        <v>0</v>
      </c>
      <c r="I42" s="1"/>
    </row>
    <row r="43" spans="1:9" ht="14.1" customHeight="1">
      <c r="A43" s="1"/>
      <c r="B43" s="51" t="s">
        <v>350</v>
      </c>
      <c r="C43" s="119" t="s">
        <v>351</v>
      </c>
      <c r="D43" s="119"/>
      <c r="E43" s="52">
        <f t="shared" si="13"/>
        <v>1964751</v>
      </c>
      <c r="F43" s="52">
        <v>1964751</v>
      </c>
      <c r="G43" s="52">
        <v>0</v>
      </c>
      <c r="H43" s="52">
        <v>0</v>
      </c>
      <c r="I43" s="1"/>
    </row>
    <row r="44" spans="1:9" ht="14.1" customHeight="1">
      <c r="A44" s="1"/>
      <c r="B44" s="50" t="s">
        <v>352</v>
      </c>
      <c r="C44" s="126" t="s">
        <v>353</v>
      </c>
      <c r="D44" s="126"/>
      <c r="E44" s="34">
        <f>E45+E46+E47</f>
        <v>14369903</v>
      </c>
      <c r="F44" s="34">
        <f t="shared" ref="F44:H44" si="14">F45+F46+F47</f>
        <v>14369903</v>
      </c>
      <c r="G44" s="34">
        <f t="shared" si="14"/>
        <v>0</v>
      </c>
      <c r="H44" s="34">
        <f t="shared" si="14"/>
        <v>0</v>
      </c>
      <c r="I44" s="1"/>
    </row>
    <row r="45" spans="1:9" ht="14.1" customHeight="1">
      <c r="A45" s="1"/>
      <c r="B45" s="51" t="s">
        <v>354</v>
      </c>
      <c r="C45" s="119" t="s">
        <v>355</v>
      </c>
      <c r="D45" s="119"/>
      <c r="E45" s="52">
        <f>F45+G45</f>
        <v>1008677</v>
      </c>
      <c r="F45" s="52">
        <v>1008677</v>
      </c>
      <c r="G45" s="52">
        <v>0</v>
      </c>
      <c r="H45" s="52">
        <v>0</v>
      </c>
      <c r="I45" s="1"/>
    </row>
    <row r="46" spans="1:9" ht="14.1" customHeight="1">
      <c r="A46" s="1"/>
      <c r="B46" s="51" t="s">
        <v>356</v>
      </c>
      <c r="C46" s="119" t="s">
        <v>357</v>
      </c>
      <c r="D46" s="119"/>
      <c r="E46" s="52">
        <f t="shared" ref="E46:E47" si="15">F46+G46</f>
        <v>8287726</v>
      </c>
      <c r="F46" s="52">
        <v>8287726</v>
      </c>
      <c r="G46" s="52">
        <v>0</v>
      </c>
      <c r="H46" s="52">
        <v>0</v>
      </c>
      <c r="I46" s="1"/>
    </row>
    <row r="47" spans="1:9" ht="29.1" customHeight="1">
      <c r="A47" s="1"/>
      <c r="B47" s="51" t="s">
        <v>358</v>
      </c>
      <c r="C47" s="119" t="s">
        <v>359</v>
      </c>
      <c r="D47" s="119"/>
      <c r="E47" s="52">
        <f t="shared" si="15"/>
        <v>5073500</v>
      </c>
      <c r="F47" s="52">
        <v>5073500</v>
      </c>
      <c r="G47" s="52">
        <v>0</v>
      </c>
      <c r="H47" s="52">
        <v>0</v>
      </c>
      <c r="I47" s="1"/>
    </row>
    <row r="48" spans="1:9" ht="14.1" customHeight="1">
      <c r="A48" s="1"/>
      <c r="B48" s="50" t="s">
        <v>360</v>
      </c>
      <c r="C48" s="126" t="s">
        <v>361</v>
      </c>
      <c r="D48" s="126"/>
      <c r="E48" s="34">
        <f>E49</f>
        <v>38141</v>
      </c>
      <c r="F48" s="34">
        <f t="shared" ref="F48:H48" si="16">F49</f>
        <v>0</v>
      </c>
      <c r="G48" s="34">
        <f t="shared" si="16"/>
        <v>38141</v>
      </c>
      <c r="H48" s="34">
        <f t="shared" si="16"/>
        <v>0</v>
      </c>
      <c r="I48" s="1"/>
    </row>
    <row r="49" spans="1:9" ht="14.1" customHeight="1">
      <c r="A49" s="1"/>
      <c r="B49" s="50" t="s">
        <v>362</v>
      </c>
      <c r="C49" s="126" t="s">
        <v>363</v>
      </c>
      <c r="D49" s="126"/>
      <c r="E49" s="34">
        <f>E50+E51+E52</f>
        <v>38141</v>
      </c>
      <c r="F49" s="34">
        <f t="shared" ref="F49:H49" si="17">F50+F51+F52</f>
        <v>0</v>
      </c>
      <c r="G49" s="34">
        <f t="shared" si="17"/>
        <v>38141</v>
      </c>
      <c r="H49" s="34">
        <f t="shared" si="17"/>
        <v>0</v>
      </c>
      <c r="I49" s="1"/>
    </row>
    <row r="50" spans="1:9" ht="29.1" customHeight="1">
      <c r="A50" s="1"/>
      <c r="B50" s="51" t="s">
        <v>364</v>
      </c>
      <c r="C50" s="119" t="s">
        <v>365</v>
      </c>
      <c r="D50" s="119"/>
      <c r="E50" s="52">
        <f>F50+G50</f>
        <v>27859</v>
      </c>
      <c r="F50" s="52">
        <v>0</v>
      </c>
      <c r="G50" s="52">
        <v>27859</v>
      </c>
      <c r="H50" s="52">
        <v>0</v>
      </c>
      <c r="I50" s="1"/>
    </row>
    <row r="51" spans="1:9" ht="20.100000000000001" customHeight="1">
      <c r="A51" s="1"/>
      <c r="B51" s="51" t="s">
        <v>366</v>
      </c>
      <c r="C51" s="119" t="s">
        <v>367</v>
      </c>
      <c r="D51" s="119"/>
      <c r="E51" s="52">
        <f t="shared" ref="E51:E52" si="18">F51+G51</f>
        <v>310</v>
      </c>
      <c r="F51" s="52">
        <v>0</v>
      </c>
      <c r="G51" s="52">
        <v>310</v>
      </c>
      <c r="H51" s="52">
        <v>0</v>
      </c>
      <c r="I51" s="1"/>
    </row>
    <row r="52" spans="1:9" ht="29.1" customHeight="1">
      <c r="A52" s="1"/>
      <c r="B52" s="51" t="s">
        <v>368</v>
      </c>
      <c r="C52" s="119" t="s">
        <v>369</v>
      </c>
      <c r="D52" s="119"/>
      <c r="E52" s="52">
        <f t="shared" si="18"/>
        <v>9972</v>
      </c>
      <c r="F52" s="52">
        <v>0</v>
      </c>
      <c r="G52" s="52">
        <v>9972</v>
      </c>
      <c r="H52" s="52">
        <v>0</v>
      </c>
      <c r="I52" s="1"/>
    </row>
    <row r="53" spans="1:9" ht="14.1" customHeight="1">
      <c r="A53" s="1"/>
      <c r="B53" s="50" t="s">
        <v>370</v>
      </c>
      <c r="C53" s="125" t="s">
        <v>371</v>
      </c>
      <c r="D53" s="125"/>
      <c r="E53" s="34">
        <f>E54+E58+E68</f>
        <v>2711060</v>
      </c>
      <c r="F53" s="34">
        <f t="shared" ref="F53:H53" si="19">F54+F58+F68</f>
        <v>1035060</v>
      </c>
      <c r="G53" s="34">
        <f t="shared" si="19"/>
        <v>1676000</v>
      </c>
      <c r="H53" s="34">
        <f t="shared" si="19"/>
        <v>0</v>
      </c>
      <c r="I53" s="1"/>
    </row>
    <row r="54" spans="1:9" ht="14.1" customHeight="1">
      <c r="A54" s="1"/>
      <c r="B54" s="50" t="s">
        <v>372</v>
      </c>
      <c r="C54" s="126" t="s">
        <v>373</v>
      </c>
      <c r="D54" s="126"/>
      <c r="E54" s="34">
        <f>E55</f>
        <v>60350</v>
      </c>
      <c r="F54" s="34">
        <f t="shared" ref="F54:H54" si="20">F55</f>
        <v>60350</v>
      </c>
      <c r="G54" s="34">
        <f t="shared" si="20"/>
        <v>0</v>
      </c>
      <c r="H54" s="34">
        <f t="shared" si="20"/>
        <v>0</v>
      </c>
      <c r="I54" s="1"/>
    </row>
    <row r="55" spans="1:9" ht="14.1" customHeight="1">
      <c r="A55" s="1"/>
      <c r="B55" s="50" t="s">
        <v>374</v>
      </c>
      <c r="C55" s="126" t="s">
        <v>375</v>
      </c>
      <c r="D55" s="126"/>
      <c r="E55" s="34">
        <f>E56+E57</f>
        <v>60350</v>
      </c>
      <c r="F55" s="34">
        <f t="shared" ref="F55:H55" si="21">F56+F57</f>
        <v>60350</v>
      </c>
      <c r="G55" s="34">
        <f t="shared" si="21"/>
        <v>0</v>
      </c>
      <c r="H55" s="34">
        <f t="shared" si="21"/>
        <v>0</v>
      </c>
      <c r="I55" s="1"/>
    </row>
    <row r="56" spans="1:9" ht="14.1" customHeight="1">
      <c r="A56" s="1"/>
      <c r="B56" s="51" t="s">
        <v>376</v>
      </c>
      <c r="C56" s="119" t="s">
        <v>377</v>
      </c>
      <c r="D56" s="119"/>
      <c r="E56" s="52">
        <f>F56+G56</f>
        <v>60000</v>
      </c>
      <c r="F56" s="52">
        <v>60000</v>
      </c>
      <c r="G56" s="52">
        <v>0</v>
      </c>
      <c r="H56" s="52">
        <v>0</v>
      </c>
      <c r="I56" s="1"/>
    </row>
    <row r="57" spans="1:9" ht="14.1" customHeight="1">
      <c r="A57" s="1"/>
      <c r="B57" s="51" t="s">
        <v>378</v>
      </c>
      <c r="C57" s="119" t="s">
        <v>379</v>
      </c>
      <c r="D57" s="119"/>
      <c r="E57" s="52">
        <f>F57+G57</f>
        <v>350</v>
      </c>
      <c r="F57" s="52">
        <v>350</v>
      </c>
      <c r="G57" s="52">
        <v>0</v>
      </c>
      <c r="H57" s="52">
        <v>0</v>
      </c>
      <c r="I57" s="1"/>
    </row>
    <row r="58" spans="1:9" ht="20.100000000000001" customHeight="1">
      <c r="A58" s="1"/>
      <c r="B58" s="50" t="s">
        <v>380</v>
      </c>
      <c r="C58" s="126" t="s">
        <v>381</v>
      </c>
      <c r="D58" s="126"/>
      <c r="E58" s="34">
        <f>E59+E62+E64</f>
        <v>974710</v>
      </c>
      <c r="F58" s="34">
        <f t="shared" ref="F58:H58" si="22">F59+F62+F64</f>
        <v>974710</v>
      </c>
      <c r="G58" s="34">
        <f t="shared" si="22"/>
        <v>0</v>
      </c>
      <c r="H58" s="34">
        <f t="shared" si="22"/>
        <v>0</v>
      </c>
      <c r="I58" s="1"/>
    </row>
    <row r="59" spans="1:9" ht="14.1" customHeight="1">
      <c r="A59" s="1"/>
      <c r="B59" s="50" t="s">
        <v>382</v>
      </c>
      <c r="C59" s="126" t="s">
        <v>383</v>
      </c>
      <c r="D59" s="126"/>
      <c r="E59" s="34">
        <f>E60+E61</f>
        <v>786200</v>
      </c>
      <c r="F59" s="34">
        <f t="shared" ref="F59:H59" si="23">F60+F61</f>
        <v>786200</v>
      </c>
      <c r="G59" s="34">
        <f t="shared" si="23"/>
        <v>0</v>
      </c>
      <c r="H59" s="34">
        <f t="shared" si="23"/>
        <v>0</v>
      </c>
      <c r="I59" s="1"/>
    </row>
    <row r="60" spans="1:9" ht="14.1" customHeight="1">
      <c r="A60" s="1"/>
      <c r="B60" s="51" t="s">
        <v>384</v>
      </c>
      <c r="C60" s="119" t="s">
        <v>385</v>
      </c>
      <c r="D60" s="119"/>
      <c r="E60" s="52">
        <f>F60+G60</f>
        <v>539500</v>
      </c>
      <c r="F60" s="52">
        <v>539500</v>
      </c>
      <c r="G60" s="52">
        <v>0</v>
      </c>
      <c r="H60" s="52">
        <v>0</v>
      </c>
      <c r="I60" s="1"/>
    </row>
    <row r="61" spans="1:9" ht="20.100000000000001" customHeight="1">
      <c r="A61" s="1"/>
      <c r="B61" s="51" t="s">
        <v>386</v>
      </c>
      <c r="C61" s="119" t="s">
        <v>387</v>
      </c>
      <c r="D61" s="119"/>
      <c r="E61" s="52">
        <f>F61+G61</f>
        <v>246700</v>
      </c>
      <c r="F61" s="52">
        <v>246700</v>
      </c>
      <c r="G61" s="52">
        <v>0</v>
      </c>
      <c r="H61" s="52">
        <v>0</v>
      </c>
      <c r="I61" s="1"/>
    </row>
    <row r="62" spans="1:9" ht="20.100000000000001" customHeight="1">
      <c r="A62" s="1"/>
      <c r="B62" s="50" t="s">
        <v>388</v>
      </c>
      <c r="C62" s="126" t="s">
        <v>389</v>
      </c>
      <c r="D62" s="126"/>
      <c r="E62" s="34">
        <f>E63</f>
        <v>92800</v>
      </c>
      <c r="F62" s="34">
        <f t="shared" ref="F62:H62" si="24">F63</f>
        <v>92800</v>
      </c>
      <c r="G62" s="34">
        <f t="shared" si="24"/>
        <v>0</v>
      </c>
      <c r="H62" s="34">
        <f t="shared" si="24"/>
        <v>0</v>
      </c>
      <c r="I62" s="1"/>
    </row>
    <row r="63" spans="1:9" ht="20.100000000000001" customHeight="1">
      <c r="A63" s="1"/>
      <c r="B63" s="51" t="s">
        <v>390</v>
      </c>
      <c r="C63" s="119" t="s">
        <v>391</v>
      </c>
      <c r="D63" s="119"/>
      <c r="E63" s="52">
        <f>F63+G63</f>
        <v>92800</v>
      </c>
      <c r="F63" s="52">
        <v>92800</v>
      </c>
      <c r="G63" s="52">
        <v>0</v>
      </c>
      <c r="H63" s="52">
        <v>0</v>
      </c>
      <c r="I63" s="1"/>
    </row>
    <row r="64" spans="1:9" ht="14.1" customHeight="1">
      <c r="A64" s="1"/>
      <c r="B64" s="50" t="s">
        <v>392</v>
      </c>
      <c r="C64" s="126" t="s">
        <v>393</v>
      </c>
      <c r="D64" s="126"/>
      <c r="E64" s="34">
        <f>E65+E66+E67</f>
        <v>95710</v>
      </c>
      <c r="F64" s="34">
        <f t="shared" ref="F64:H64" si="25">F65+F66+F67</f>
        <v>95710</v>
      </c>
      <c r="G64" s="34">
        <f t="shared" si="25"/>
        <v>0</v>
      </c>
      <c r="H64" s="34">
        <f t="shared" si="25"/>
        <v>0</v>
      </c>
      <c r="I64" s="1"/>
    </row>
    <row r="65" spans="1:10" ht="29.1" customHeight="1">
      <c r="A65" s="1"/>
      <c r="B65" s="51" t="s">
        <v>394</v>
      </c>
      <c r="C65" s="119" t="s">
        <v>395</v>
      </c>
      <c r="D65" s="119"/>
      <c r="E65" s="52">
        <f>F65+G65</f>
        <v>91200</v>
      </c>
      <c r="F65" s="52">
        <v>91200</v>
      </c>
      <c r="G65" s="52">
        <v>0</v>
      </c>
      <c r="H65" s="52">
        <v>0</v>
      </c>
      <c r="I65" s="1"/>
    </row>
    <row r="66" spans="1:10" ht="14.1" customHeight="1">
      <c r="A66" s="1"/>
      <c r="B66" s="51" t="s">
        <v>396</v>
      </c>
      <c r="C66" s="119" t="s">
        <v>397</v>
      </c>
      <c r="D66" s="119"/>
      <c r="E66" s="52">
        <f t="shared" ref="E66:E67" si="26">F66+G66</f>
        <v>90</v>
      </c>
      <c r="F66" s="52">
        <v>90</v>
      </c>
      <c r="G66" s="52">
        <v>0</v>
      </c>
      <c r="H66" s="52">
        <v>0</v>
      </c>
      <c r="I66" s="1"/>
    </row>
    <row r="67" spans="1:10" ht="20.100000000000001" customHeight="1">
      <c r="A67" s="1"/>
      <c r="B67" s="51" t="s">
        <v>398</v>
      </c>
      <c r="C67" s="119" t="s">
        <v>399</v>
      </c>
      <c r="D67" s="119"/>
      <c r="E67" s="52">
        <f t="shared" si="26"/>
        <v>4420</v>
      </c>
      <c r="F67" s="52">
        <v>4420</v>
      </c>
      <c r="G67" s="52">
        <v>0</v>
      </c>
      <c r="H67" s="52">
        <v>0</v>
      </c>
      <c r="I67" s="1"/>
    </row>
    <row r="68" spans="1:10" ht="14.1" customHeight="1">
      <c r="A68" s="1"/>
      <c r="B68" s="50" t="s">
        <v>400</v>
      </c>
      <c r="C68" s="126" t="s">
        <v>401</v>
      </c>
      <c r="D68" s="126"/>
      <c r="E68" s="34">
        <f>E69+E72</f>
        <v>1676000</v>
      </c>
      <c r="F68" s="34">
        <f t="shared" ref="F68:J68" si="27">F69+F72</f>
        <v>0</v>
      </c>
      <c r="G68" s="34">
        <f t="shared" si="27"/>
        <v>1676000</v>
      </c>
      <c r="H68" s="34">
        <f t="shared" si="27"/>
        <v>0</v>
      </c>
      <c r="I68" s="34">
        <f t="shared" si="27"/>
        <v>0</v>
      </c>
      <c r="J68" s="34">
        <f t="shared" si="27"/>
        <v>0</v>
      </c>
    </row>
    <row r="69" spans="1:10" ht="20.100000000000001" customHeight="1">
      <c r="A69" s="1"/>
      <c r="B69" s="50" t="s">
        <v>402</v>
      </c>
      <c r="C69" s="126" t="s">
        <v>403</v>
      </c>
      <c r="D69" s="126"/>
      <c r="E69" s="34">
        <f>E70+E71</f>
        <v>1199000</v>
      </c>
      <c r="F69" s="34">
        <f t="shared" ref="F69:H69" si="28">F70+F71</f>
        <v>0</v>
      </c>
      <c r="G69" s="34">
        <f t="shared" si="28"/>
        <v>1199000</v>
      </c>
      <c r="H69" s="34">
        <f t="shared" si="28"/>
        <v>0</v>
      </c>
      <c r="I69" s="1"/>
    </row>
    <row r="70" spans="1:10" ht="20.100000000000001" customHeight="1">
      <c r="A70" s="1"/>
      <c r="B70" s="51" t="s">
        <v>404</v>
      </c>
      <c r="C70" s="119" t="s">
        <v>405</v>
      </c>
      <c r="D70" s="119"/>
      <c r="E70" s="52">
        <f>F70+G70</f>
        <v>1151600</v>
      </c>
      <c r="F70" s="52">
        <v>0</v>
      </c>
      <c r="G70" s="52">
        <v>1151600</v>
      </c>
      <c r="H70" s="52">
        <v>0</v>
      </c>
      <c r="I70" s="1"/>
    </row>
    <row r="71" spans="1:10" ht="20.100000000000001" customHeight="1">
      <c r="A71" s="1"/>
      <c r="B71" s="51" t="s">
        <v>406</v>
      </c>
      <c r="C71" s="119" t="s">
        <v>407</v>
      </c>
      <c r="D71" s="119"/>
      <c r="E71" s="52">
        <f>F71+G71</f>
        <v>47400</v>
      </c>
      <c r="F71" s="52">
        <v>0</v>
      </c>
      <c r="G71" s="52">
        <v>47400</v>
      </c>
      <c r="H71" s="52">
        <v>0</v>
      </c>
      <c r="I71" s="1"/>
    </row>
    <row r="72" spans="1:10" ht="14.1" customHeight="1">
      <c r="A72" s="1"/>
      <c r="B72" s="50" t="s">
        <v>408</v>
      </c>
      <c r="C72" s="126" t="s">
        <v>409</v>
      </c>
      <c r="D72" s="126"/>
      <c r="E72" s="34">
        <f>E73</f>
        <v>477000</v>
      </c>
      <c r="F72" s="34">
        <f t="shared" ref="F72:H72" si="29">F73</f>
        <v>0</v>
      </c>
      <c r="G72" s="34">
        <f t="shared" si="29"/>
        <v>477000</v>
      </c>
      <c r="H72" s="34">
        <f t="shared" si="29"/>
        <v>0</v>
      </c>
      <c r="I72" s="1"/>
    </row>
    <row r="73" spans="1:10" ht="57" customHeight="1">
      <c r="A73" s="1"/>
      <c r="B73" s="51" t="s">
        <v>410</v>
      </c>
      <c r="C73" s="119" t="s">
        <v>411</v>
      </c>
      <c r="D73" s="119"/>
      <c r="E73" s="52">
        <f>F73+G73</f>
        <v>477000</v>
      </c>
      <c r="F73" s="52">
        <v>0</v>
      </c>
      <c r="G73" s="52">
        <v>477000</v>
      </c>
      <c r="H73" s="52">
        <v>0</v>
      </c>
      <c r="I73" s="1"/>
    </row>
    <row r="74" spans="1:10" ht="14.1" customHeight="1">
      <c r="A74" s="1"/>
      <c r="B74" s="50" t="s">
        <v>412</v>
      </c>
      <c r="C74" s="125" t="s">
        <v>413</v>
      </c>
      <c r="D74" s="125"/>
      <c r="E74" s="34">
        <f>E75</f>
        <v>678512</v>
      </c>
      <c r="F74" s="34">
        <f t="shared" ref="F74:J76" si="30">F75</f>
        <v>0</v>
      </c>
      <c r="G74" s="34">
        <f t="shared" si="30"/>
        <v>678512</v>
      </c>
      <c r="H74" s="34">
        <f t="shared" si="30"/>
        <v>678512</v>
      </c>
      <c r="I74" s="1"/>
    </row>
    <row r="75" spans="1:10" ht="14.1" customHeight="1">
      <c r="A75" s="1"/>
      <c r="B75" s="50" t="s">
        <v>414</v>
      </c>
      <c r="C75" s="126" t="s">
        <v>415</v>
      </c>
      <c r="D75" s="126"/>
      <c r="E75" s="34">
        <f>E76</f>
        <v>678512</v>
      </c>
      <c r="F75" s="34">
        <f t="shared" si="30"/>
        <v>0</v>
      </c>
      <c r="G75" s="34">
        <f t="shared" si="30"/>
        <v>678512</v>
      </c>
      <c r="H75" s="34">
        <f t="shared" si="30"/>
        <v>678512</v>
      </c>
      <c r="I75" s="34">
        <f t="shared" si="30"/>
        <v>0</v>
      </c>
      <c r="J75" s="34">
        <f t="shared" si="30"/>
        <v>0</v>
      </c>
    </row>
    <row r="76" spans="1:10" ht="14.1" customHeight="1">
      <c r="A76" s="1"/>
      <c r="B76" s="50" t="s">
        <v>416</v>
      </c>
      <c r="C76" s="126" t="s">
        <v>417</v>
      </c>
      <c r="D76" s="126"/>
      <c r="E76" s="34">
        <f>E77</f>
        <v>678512</v>
      </c>
      <c r="F76" s="34">
        <f t="shared" si="30"/>
        <v>0</v>
      </c>
      <c r="G76" s="34">
        <f t="shared" si="30"/>
        <v>678512</v>
      </c>
      <c r="H76" s="34">
        <f t="shared" si="30"/>
        <v>678512</v>
      </c>
      <c r="I76" s="1"/>
    </row>
    <row r="77" spans="1:10" ht="38.1" customHeight="1">
      <c r="A77" s="1"/>
      <c r="B77" s="51" t="s">
        <v>418</v>
      </c>
      <c r="C77" s="119" t="s">
        <v>419</v>
      </c>
      <c r="D77" s="119"/>
      <c r="E77" s="52">
        <f>F77+G77</f>
        <v>678512</v>
      </c>
      <c r="F77" s="52">
        <v>0</v>
      </c>
      <c r="G77" s="52">
        <v>678512</v>
      </c>
      <c r="H77" s="52">
        <v>678512</v>
      </c>
      <c r="I77" s="1"/>
    </row>
    <row r="78" spans="1:10" ht="27.95" customHeight="1">
      <c r="A78" s="1"/>
      <c r="B78" s="48" t="s">
        <v>12</v>
      </c>
      <c r="C78" s="127" t="s">
        <v>420</v>
      </c>
      <c r="D78" s="127"/>
      <c r="E78" s="33">
        <f>E13+E53+E74</f>
        <v>81449922</v>
      </c>
      <c r="F78" s="33">
        <f t="shared" ref="F78:H78" si="31">F13+F53+F74</f>
        <v>79057269</v>
      </c>
      <c r="G78" s="33">
        <f t="shared" si="31"/>
        <v>2392653</v>
      </c>
      <c r="H78" s="33">
        <f t="shared" si="31"/>
        <v>678512</v>
      </c>
      <c r="I78" s="1"/>
    </row>
    <row r="79" spans="1:10" ht="14.1" customHeight="1">
      <c r="A79" s="1"/>
      <c r="B79" s="50" t="s">
        <v>421</v>
      </c>
      <c r="C79" s="125" t="s">
        <v>422</v>
      </c>
      <c r="D79" s="125"/>
      <c r="E79" s="34">
        <f>E80</f>
        <v>60535289</v>
      </c>
      <c r="F79" s="34">
        <f t="shared" ref="F79:H79" si="32">F80</f>
        <v>60362093</v>
      </c>
      <c r="G79" s="34">
        <f t="shared" si="32"/>
        <v>173196</v>
      </c>
      <c r="H79" s="34">
        <f t="shared" si="32"/>
        <v>47450</v>
      </c>
      <c r="I79" s="1"/>
    </row>
    <row r="80" spans="1:10" ht="14.1" customHeight="1">
      <c r="A80" s="1"/>
      <c r="B80" s="50" t="s">
        <v>423</v>
      </c>
      <c r="C80" s="126" t="s">
        <v>424</v>
      </c>
      <c r="D80" s="126"/>
      <c r="E80" s="34">
        <f>E81+E85+E87+E89</f>
        <v>60535289</v>
      </c>
      <c r="F80" s="34">
        <f>F81+F85+F87+F89</f>
        <v>60362093</v>
      </c>
      <c r="G80" s="34">
        <f>G81+G85+G87+G89</f>
        <v>173196</v>
      </c>
      <c r="H80" s="34">
        <f>H81+H85+H87+H89</f>
        <v>47450</v>
      </c>
      <c r="I80" s="1"/>
    </row>
    <row r="81" spans="1:9" ht="14.1" customHeight="1">
      <c r="A81" s="1"/>
      <c r="B81" s="50" t="s">
        <v>425</v>
      </c>
      <c r="C81" s="126" t="s">
        <v>426</v>
      </c>
      <c r="D81" s="126"/>
      <c r="E81" s="34">
        <f>E82+E84+E83</f>
        <v>22132658</v>
      </c>
      <c r="F81" s="34">
        <f>F82+F84+F83</f>
        <v>22132658</v>
      </c>
      <c r="G81" s="34">
        <f t="shared" ref="G81:H81" si="33">G82+G84</f>
        <v>0</v>
      </c>
      <c r="H81" s="34">
        <f t="shared" si="33"/>
        <v>0</v>
      </c>
      <c r="I81" s="1"/>
    </row>
    <row r="82" spans="1:9" ht="14.1" customHeight="1">
      <c r="A82" s="1"/>
      <c r="B82" s="51" t="s">
        <v>427</v>
      </c>
      <c r="C82" s="119" t="s">
        <v>428</v>
      </c>
      <c r="D82" s="119"/>
      <c r="E82" s="52">
        <f>F82+G82</f>
        <v>18290300</v>
      </c>
      <c r="F82" s="52">
        <v>18290300</v>
      </c>
      <c r="G82" s="52">
        <v>0</v>
      </c>
      <c r="H82" s="52">
        <v>0</v>
      </c>
      <c r="I82" s="1"/>
    </row>
    <row r="83" spans="1:9" ht="13.5" customHeight="1">
      <c r="A83" s="1"/>
      <c r="B83" s="51">
        <v>41040400</v>
      </c>
      <c r="C83" s="128" t="s">
        <v>556</v>
      </c>
      <c r="D83" s="129"/>
      <c r="E83" s="52">
        <f>F83+G83</f>
        <v>81258</v>
      </c>
      <c r="F83" s="52">
        <v>81258</v>
      </c>
      <c r="G83" s="52">
        <v>0</v>
      </c>
      <c r="H83" s="52">
        <v>0</v>
      </c>
      <c r="I83" s="1"/>
    </row>
    <row r="84" spans="1:9" ht="52.5" customHeight="1">
      <c r="A84" s="1"/>
      <c r="B84" s="51">
        <v>41021400</v>
      </c>
      <c r="C84" s="119" t="s">
        <v>429</v>
      </c>
      <c r="D84" s="119"/>
      <c r="E84" s="52">
        <f>F84+G84</f>
        <v>3761100</v>
      </c>
      <c r="F84" s="52">
        <v>3761100</v>
      </c>
      <c r="G84" s="52">
        <v>0</v>
      </c>
      <c r="H84" s="52">
        <v>0</v>
      </c>
      <c r="I84" s="1"/>
    </row>
    <row r="85" spans="1:9" ht="14.1" customHeight="1">
      <c r="A85" s="1"/>
      <c r="B85" s="50" t="s">
        <v>430</v>
      </c>
      <c r="C85" s="126" t="s">
        <v>431</v>
      </c>
      <c r="D85" s="126"/>
      <c r="E85" s="34">
        <f>E86</f>
        <v>31973500</v>
      </c>
      <c r="F85" s="34">
        <f t="shared" ref="F85:H85" si="34">F86</f>
        <v>31973500</v>
      </c>
      <c r="G85" s="34">
        <f t="shared" si="34"/>
        <v>0</v>
      </c>
      <c r="H85" s="34">
        <f t="shared" si="34"/>
        <v>0</v>
      </c>
      <c r="I85" s="1"/>
    </row>
    <row r="86" spans="1:9" ht="14.1" customHeight="1">
      <c r="A86" s="1"/>
      <c r="B86" s="51" t="s">
        <v>432</v>
      </c>
      <c r="C86" s="119" t="s">
        <v>433</v>
      </c>
      <c r="D86" s="119"/>
      <c r="E86" s="52">
        <f>F86+G86</f>
        <v>31973500</v>
      </c>
      <c r="F86" s="52">
        <v>31973500</v>
      </c>
      <c r="G86" s="52">
        <v>0</v>
      </c>
      <c r="H86" s="52">
        <v>0</v>
      </c>
      <c r="I86" s="1"/>
    </row>
    <row r="87" spans="1:9" ht="14.1" customHeight="1">
      <c r="A87" s="1"/>
      <c r="B87" s="50" t="s">
        <v>434</v>
      </c>
      <c r="C87" s="126" t="s">
        <v>435</v>
      </c>
      <c r="D87" s="126"/>
      <c r="E87" s="34">
        <f>E88</f>
        <v>1125300</v>
      </c>
      <c r="F87" s="34">
        <f t="shared" ref="F87:H87" si="35">F88</f>
        <v>1125300</v>
      </c>
      <c r="G87" s="34">
        <f t="shared" si="35"/>
        <v>0</v>
      </c>
      <c r="H87" s="34">
        <f t="shared" si="35"/>
        <v>0</v>
      </c>
      <c r="I87" s="1"/>
    </row>
    <row r="88" spans="1:9" ht="29.1" customHeight="1">
      <c r="A88" s="1"/>
      <c r="B88" s="51" t="s">
        <v>436</v>
      </c>
      <c r="C88" s="119" t="s">
        <v>437</v>
      </c>
      <c r="D88" s="119"/>
      <c r="E88" s="52">
        <f>F88+G88</f>
        <v>1125300</v>
      </c>
      <c r="F88" s="52">
        <v>1125300</v>
      </c>
      <c r="G88" s="52">
        <v>0</v>
      </c>
      <c r="H88" s="52">
        <v>0</v>
      </c>
      <c r="I88" s="1"/>
    </row>
    <row r="89" spans="1:9" ht="14.1" customHeight="1">
      <c r="A89" s="1"/>
      <c r="B89" s="50" t="s">
        <v>438</v>
      </c>
      <c r="C89" s="126" t="s">
        <v>439</v>
      </c>
      <c r="D89" s="126"/>
      <c r="E89" s="34">
        <f>SUM(E90:E94)</f>
        <v>5303831</v>
      </c>
      <c r="F89" s="34">
        <f>SUM(F90:F94)</f>
        <v>5130635</v>
      </c>
      <c r="G89" s="34">
        <f>SUM(G90:G94)</f>
        <v>173196</v>
      </c>
      <c r="H89" s="34">
        <f>SUM(H90:H94)</f>
        <v>47450</v>
      </c>
      <c r="I89" s="1"/>
    </row>
    <row r="90" spans="1:9" ht="20.100000000000001" customHeight="1">
      <c r="A90" s="1"/>
      <c r="B90" s="51" t="s">
        <v>440</v>
      </c>
      <c r="C90" s="119" t="s">
        <v>441</v>
      </c>
      <c r="D90" s="119"/>
      <c r="E90" s="52">
        <f>F90+G90</f>
        <v>1225411</v>
      </c>
      <c r="F90" s="52">
        <v>1099665</v>
      </c>
      <c r="G90" s="52">
        <v>125746</v>
      </c>
      <c r="H90" s="52">
        <v>0</v>
      </c>
      <c r="I90" s="1"/>
    </row>
    <row r="91" spans="1:9" ht="20.100000000000001" customHeight="1">
      <c r="A91" s="1"/>
      <c r="B91" s="51">
        <v>41051200</v>
      </c>
      <c r="C91" s="119" t="s">
        <v>442</v>
      </c>
      <c r="D91" s="119"/>
      <c r="E91" s="52">
        <f>F91+G91</f>
        <v>116197</v>
      </c>
      <c r="F91" s="52">
        <v>116197</v>
      </c>
      <c r="G91" s="52">
        <v>0</v>
      </c>
      <c r="H91" s="52">
        <v>0</v>
      </c>
      <c r="I91" s="1"/>
    </row>
    <row r="92" spans="1:9" ht="31.5" customHeight="1">
      <c r="A92" s="1"/>
      <c r="B92" s="51">
        <v>41051700</v>
      </c>
      <c r="C92" s="119" t="s">
        <v>443</v>
      </c>
      <c r="D92" s="119"/>
      <c r="E92" s="52">
        <f>F92+G92</f>
        <v>39168</v>
      </c>
      <c r="F92" s="52">
        <v>39168</v>
      </c>
      <c r="G92" s="52">
        <v>0</v>
      </c>
      <c r="H92" s="52">
        <v>0</v>
      </c>
      <c r="I92" s="1"/>
    </row>
    <row r="93" spans="1:9" ht="14.1" customHeight="1">
      <c r="A93" s="1"/>
      <c r="B93" s="51" t="s">
        <v>444</v>
      </c>
      <c r="C93" s="119" t="s">
        <v>13</v>
      </c>
      <c r="D93" s="119"/>
      <c r="E93" s="52">
        <f t="shared" ref="E93:E94" si="36">F93+G93</f>
        <v>1858055</v>
      </c>
      <c r="F93" s="52">
        <v>1810605</v>
      </c>
      <c r="G93" s="52">
        <v>47450</v>
      </c>
      <c r="H93" s="52">
        <v>47450</v>
      </c>
      <c r="I93" s="1"/>
    </row>
    <row r="94" spans="1:9" ht="21" customHeight="1">
      <c r="A94" s="1"/>
      <c r="B94" s="51">
        <v>41058900</v>
      </c>
      <c r="C94" s="119" t="s">
        <v>445</v>
      </c>
      <c r="D94" s="119"/>
      <c r="E94" s="52">
        <f t="shared" si="36"/>
        <v>2065000</v>
      </c>
      <c r="F94" s="52">
        <v>2065000</v>
      </c>
      <c r="G94" s="52">
        <v>0</v>
      </c>
      <c r="H94" s="52">
        <v>0</v>
      </c>
      <c r="I94" s="1"/>
    </row>
    <row r="95" spans="1:9" ht="27.95" customHeight="1">
      <c r="A95" s="1"/>
      <c r="B95" s="48" t="s">
        <v>14</v>
      </c>
      <c r="C95" s="127" t="s">
        <v>446</v>
      </c>
      <c r="D95" s="127"/>
      <c r="E95" s="33">
        <f>E78+E79</f>
        <v>141985211</v>
      </c>
      <c r="F95" s="33">
        <f t="shared" ref="F95:H95" si="37">F78+F79</f>
        <v>139419362</v>
      </c>
      <c r="G95" s="33">
        <f t="shared" si="37"/>
        <v>2565849</v>
      </c>
      <c r="H95" s="33">
        <f t="shared" si="37"/>
        <v>725962</v>
      </c>
      <c r="I95" s="1"/>
    </row>
    <row r="96" spans="1:9" ht="15.95" customHeight="1">
      <c r="A96" s="1"/>
      <c r="B96" s="1"/>
      <c r="C96" s="130"/>
      <c r="D96" s="130"/>
      <c r="E96" s="1"/>
      <c r="F96" s="131"/>
      <c r="G96" s="131"/>
      <c r="H96" s="131"/>
      <c r="I96" s="1"/>
    </row>
    <row r="97" spans="3:5">
      <c r="C97" t="s">
        <v>235</v>
      </c>
      <c r="E97" t="s">
        <v>236</v>
      </c>
    </row>
  </sheetData>
  <mergeCells count="99">
    <mergeCell ref="C96:D96"/>
    <mergeCell ref="F96:H96"/>
    <mergeCell ref="C90:D90"/>
    <mergeCell ref="C91:D91"/>
    <mergeCell ref="C92:D92"/>
    <mergeCell ref="C93:D93"/>
    <mergeCell ref="C94:D94"/>
    <mergeCell ref="C95:D95"/>
    <mergeCell ref="C89:D89"/>
    <mergeCell ref="C77:D77"/>
    <mergeCell ref="C78:D78"/>
    <mergeCell ref="C79:D79"/>
    <mergeCell ref="C80:D80"/>
    <mergeCell ref="C81:D81"/>
    <mergeCell ref="C82:D82"/>
    <mergeCell ref="C84:D84"/>
    <mergeCell ref="C85:D85"/>
    <mergeCell ref="C86:D86"/>
    <mergeCell ref="C87:D87"/>
    <mergeCell ref="C88:D88"/>
    <mergeCell ref="C83:D83"/>
    <mergeCell ref="C76:D76"/>
    <mergeCell ref="C65:D65"/>
    <mergeCell ref="C66:D66"/>
    <mergeCell ref="C67:D67"/>
    <mergeCell ref="C68:D68"/>
    <mergeCell ref="C69:D69"/>
    <mergeCell ref="C70:D70"/>
    <mergeCell ref="C71:D71"/>
    <mergeCell ref="C72:D72"/>
    <mergeCell ref="C73:D73"/>
    <mergeCell ref="C74:D74"/>
    <mergeCell ref="C75:D75"/>
    <mergeCell ref="C64:D64"/>
    <mergeCell ref="C53:D53"/>
    <mergeCell ref="C54:D54"/>
    <mergeCell ref="C55:D55"/>
    <mergeCell ref="C56:D56"/>
    <mergeCell ref="C57:D57"/>
    <mergeCell ref="C58:D58"/>
    <mergeCell ref="C59:D59"/>
    <mergeCell ref="C60:D60"/>
    <mergeCell ref="C61:D61"/>
    <mergeCell ref="C62:D62"/>
    <mergeCell ref="C63:D63"/>
    <mergeCell ref="C52:D52"/>
    <mergeCell ref="C41:D41"/>
    <mergeCell ref="C42:D42"/>
    <mergeCell ref="C43:D43"/>
    <mergeCell ref="C44:D44"/>
    <mergeCell ref="C45:D45"/>
    <mergeCell ref="C46:D46"/>
    <mergeCell ref="C47:D47"/>
    <mergeCell ref="C48:D48"/>
    <mergeCell ref="C49:D49"/>
    <mergeCell ref="C50:D50"/>
    <mergeCell ref="C51:D51"/>
    <mergeCell ref="C40:D40"/>
    <mergeCell ref="C29:D29"/>
    <mergeCell ref="C30:D30"/>
    <mergeCell ref="C31:D31"/>
    <mergeCell ref="C32:D32"/>
    <mergeCell ref="C33:D33"/>
    <mergeCell ref="C34:D34"/>
    <mergeCell ref="C35:D35"/>
    <mergeCell ref="C36:D36"/>
    <mergeCell ref="C37:D37"/>
    <mergeCell ref="C38:D38"/>
    <mergeCell ref="C39:D39"/>
    <mergeCell ref="C28:D28"/>
    <mergeCell ref="C17:D17"/>
    <mergeCell ref="C18:D18"/>
    <mergeCell ref="C19:D19"/>
    <mergeCell ref="C20:D20"/>
    <mergeCell ref="C21:D21"/>
    <mergeCell ref="C22:D22"/>
    <mergeCell ref="C23:D23"/>
    <mergeCell ref="C24:D24"/>
    <mergeCell ref="C25:D25"/>
    <mergeCell ref="C26:D26"/>
    <mergeCell ref="C27:D27"/>
    <mergeCell ref="G10:H10"/>
    <mergeCell ref="C12:D12"/>
    <mergeCell ref="C13:D13"/>
    <mergeCell ref="C14:D14"/>
    <mergeCell ref="C15:D15"/>
    <mergeCell ref="E10:E11"/>
    <mergeCell ref="F10:F11"/>
    <mergeCell ref="C16:D16"/>
    <mergeCell ref="B7:C7"/>
    <mergeCell ref="B8:C8"/>
    <mergeCell ref="B10:B11"/>
    <mergeCell ref="C10:D11"/>
    <mergeCell ref="B6:H6"/>
    <mergeCell ref="E1:H1"/>
    <mergeCell ref="E2:H2"/>
    <mergeCell ref="E3:H3"/>
    <mergeCell ref="E4:H4"/>
    <mergeCell ref="B5:H5"/>
  </mergeCells>
  <pageMargins left="0.27777777777777779" right="0.27777777777777779" top="0.27777777777777779" bottom="0.27777777777777779" header="0.5" footer="0.5"/>
  <pageSetup paperSize="9" pageOrder="overThenDown"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showGridLines="0" view="pageBreakPreview" zoomScale="60" zoomScaleNormal="100" workbookViewId="0">
      <selection activeCell="A3" sqref="A3:XFD3"/>
    </sheetView>
  </sheetViews>
  <sheetFormatPr defaultColWidth="6" defaultRowHeight="12.75" customHeight="1"/>
  <cols>
    <col min="1" max="1" width="8.140625" style="53" customWidth="1"/>
    <col min="2" max="2" width="44.7109375" style="53" customWidth="1"/>
    <col min="3" max="3" width="15.140625" style="53" customWidth="1"/>
    <col min="4" max="4" width="16" style="53" customWidth="1"/>
    <col min="5" max="5" width="14.7109375" style="53" customWidth="1"/>
    <col min="6" max="6" width="15.5703125" style="53" customWidth="1"/>
    <col min="7" max="7" width="11" style="53" bestFit="1" customWidth="1"/>
    <col min="8" max="8" width="10.85546875" style="53" bestFit="1" customWidth="1"/>
    <col min="9" max="9" width="11.140625" style="53" bestFit="1" customWidth="1"/>
    <col min="10" max="10" width="10.140625" style="53" bestFit="1" customWidth="1"/>
    <col min="11" max="11" width="9.7109375" style="53" bestFit="1" customWidth="1"/>
    <col min="12" max="12" width="7.85546875" style="53" customWidth="1"/>
    <col min="13" max="16384" width="6" style="53"/>
  </cols>
  <sheetData>
    <row r="1" spans="1:11" ht="12.75" customHeight="1">
      <c r="C1" s="117" t="s">
        <v>447</v>
      </c>
      <c r="D1" s="117"/>
      <c r="E1" s="117"/>
      <c r="F1" s="117"/>
    </row>
    <row r="2" spans="1:11" ht="12.75" customHeight="1">
      <c r="C2" s="118" t="s">
        <v>237</v>
      </c>
      <c r="D2" s="118"/>
      <c r="E2" s="118"/>
      <c r="F2" s="118"/>
    </row>
    <row r="3" spans="1:11" ht="23.25" customHeight="1">
      <c r="C3" s="118" t="s">
        <v>570</v>
      </c>
      <c r="D3" s="118"/>
      <c r="E3" s="118"/>
      <c r="F3" s="118"/>
    </row>
    <row r="4" spans="1:11" ht="12.75" hidden="1" customHeight="1">
      <c r="C4" s="118" t="s">
        <v>558</v>
      </c>
      <c r="D4" s="118"/>
      <c r="E4" s="118"/>
      <c r="F4" s="118"/>
    </row>
    <row r="5" spans="1:11" ht="15">
      <c r="A5" s="132" t="s">
        <v>448</v>
      </c>
      <c r="B5" s="133"/>
      <c r="C5" s="133"/>
      <c r="D5" s="133"/>
      <c r="E5" s="133"/>
      <c r="F5" s="133"/>
    </row>
    <row r="6" spans="1:11" ht="15">
      <c r="A6" s="132" t="s">
        <v>285</v>
      </c>
      <c r="B6" s="133"/>
      <c r="C6" s="133"/>
      <c r="D6" s="133"/>
      <c r="E6" s="133"/>
      <c r="F6" s="133"/>
    </row>
    <row r="7" spans="1:11" ht="12.75" customHeight="1">
      <c r="A7" s="120" t="s">
        <v>1</v>
      </c>
      <c r="B7" s="120"/>
    </row>
    <row r="8" spans="1:11" ht="12.75" customHeight="1">
      <c r="A8" s="121" t="s">
        <v>2</v>
      </c>
      <c r="B8" s="121"/>
    </row>
    <row r="10" spans="1:11" s="54" customFormat="1" ht="24.75" customHeight="1">
      <c r="A10" s="134" t="s">
        <v>286</v>
      </c>
      <c r="B10" s="134" t="s">
        <v>449</v>
      </c>
      <c r="C10" s="134" t="s">
        <v>288</v>
      </c>
      <c r="D10" s="134" t="s">
        <v>227</v>
      </c>
      <c r="E10" s="134" t="s">
        <v>4</v>
      </c>
      <c r="F10" s="134"/>
    </row>
    <row r="11" spans="1:11" s="54" customFormat="1" ht="42" customHeight="1">
      <c r="A11" s="134"/>
      <c r="B11" s="134"/>
      <c r="C11" s="134"/>
      <c r="D11" s="134"/>
      <c r="E11" s="55" t="s">
        <v>5</v>
      </c>
      <c r="F11" s="56" t="s">
        <v>225</v>
      </c>
    </row>
    <row r="12" spans="1:11" s="54" customFormat="1" ht="15.75">
      <c r="A12" s="55">
        <v>1</v>
      </c>
      <c r="B12" s="55">
        <v>2</v>
      </c>
      <c r="C12" s="55">
        <v>3</v>
      </c>
      <c r="D12" s="55">
        <v>4</v>
      </c>
      <c r="E12" s="55">
        <v>5</v>
      </c>
      <c r="F12" s="56">
        <v>6</v>
      </c>
    </row>
    <row r="13" spans="1:11" s="60" customFormat="1" ht="14.25">
      <c r="A13" s="57">
        <v>200000</v>
      </c>
      <c r="B13" s="58" t="s">
        <v>450</v>
      </c>
      <c r="C13" s="59">
        <f t="shared" ref="C13:C38" si="0">D13+E13</f>
        <v>28080309.420000002</v>
      </c>
      <c r="D13" s="59">
        <f>D16</f>
        <v>3198816.9299999997</v>
      </c>
      <c r="E13" s="59">
        <f>E16</f>
        <v>24881492.490000002</v>
      </c>
      <c r="F13" s="59">
        <f>F16</f>
        <v>24857492.490000002</v>
      </c>
    </row>
    <row r="14" spans="1:11" s="60" customFormat="1" ht="15">
      <c r="A14" s="61">
        <v>205100</v>
      </c>
      <c r="B14" s="62" t="s">
        <v>451</v>
      </c>
      <c r="C14" s="63">
        <f t="shared" si="0"/>
        <v>986153.13</v>
      </c>
      <c r="D14" s="63"/>
      <c r="E14" s="63">
        <v>986153.13</v>
      </c>
      <c r="F14" s="63"/>
      <c r="I14" s="64"/>
      <c r="K14" s="64"/>
    </row>
    <row r="15" spans="1:11" s="60" customFormat="1" ht="15">
      <c r="A15" s="61">
        <v>205200</v>
      </c>
      <c r="B15" s="62" t="s">
        <v>452</v>
      </c>
      <c r="C15" s="63">
        <f t="shared" si="0"/>
        <v>986153.13</v>
      </c>
      <c r="D15" s="63"/>
      <c r="E15" s="63">
        <v>986153.13</v>
      </c>
      <c r="F15" s="63"/>
    </row>
    <row r="16" spans="1:11" s="60" customFormat="1" ht="25.5">
      <c r="A16" s="61">
        <v>208000</v>
      </c>
      <c r="B16" s="62" t="s">
        <v>453</v>
      </c>
      <c r="C16" s="63">
        <f t="shared" si="0"/>
        <v>28080309.420000002</v>
      </c>
      <c r="D16" s="63">
        <f>D17-D18+D19</f>
        <v>3198816.9299999997</v>
      </c>
      <c r="E16" s="63">
        <f>E17-E18+E19</f>
        <v>24881492.490000002</v>
      </c>
      <c r="F16" s="63">
        <f>F17-F18+F19</f>
        <v>24857492.490000002</v>
      </c>
      <c r="I16" s="65"/>
      <c r="J16" s="65"/>
    </row>
    <row r="17" spans="1:10" s="60" customFormat="1" ht="15">
      <c r="A17" s="61">
        <v>208100</v>
      </c>
      <c r="B17" s="62" t="s">
        <v>451</v>
      </c>
      <c r="C17" s="63">
        <f t="shared" si="0"/>
        <v>37131225.829999998</v>
      </c>
      <c r="D17" s="63">
        <v>33612359</v>
      </c>
      <c r="E17" s="63">
        <v>3518866.83</v>
      </c>
      <c r="F17" s="63">
        <v>3252677.32</v>
      </c>
      <c r="G17" s="65"/>
      <c r="H17" s="65"/>
      <c r="I17" s="65"/>
      <c r="J17" s="65"/>
    </row>
    <row r="18" spans="1:10" s="60" customFormat="1" ht="15">
      <c r="A18" s="61">
        <v>208200</v>
      </c>
      <c r="B18" s="62" t="s">
        <v>452</v>
      </c>
      <c r="C18" s="63">
        <f t="shared" si="0"/>
        <v>9050916.4099999983</v>
      </c>
      <c r="D18" s="63">
        <v>6042788.7199999988</v>
      </c>
      <c r="E18" s="63">
        <v>3008127.69</v>
      </c>
      <c r="F18" s="63">
        <v>2765938.1799999997</v>
      </c>
      <c r="G18" s="64"/>
      <c r="H18" s="64"/>
      <c r="I18" s="65"/>
    </row>
    <row r="19" spans="1:10" s="60" customFormat="1" ht="25.5">
      <c r="A19" s="66">
        <v>208400</v>
      </c>
      <c r="B19" s="67" t="s">
        <v>454</v>
      </c>
      <c r="C19" s="63">
        <f t="shared" si="0"/>
        <v>0</v>
      </c>
      <c r="D19" s="68">
        <f>SUM(D20:D25)</f>
        <v>-24370753.350000001</v>
      </c>
      <c r="E19" s="68">
        <f>SUM(E20:E25)</f>
        <v>24370753.350000001</v>
      </c>
      <c r="F19" s="68">
        <f>SUM(F20:F25)</f>
        <v>24370753.350000001</v>
      </c>
      <c r="G19" s="64"/>
      <c r="H19" s="65"/>
      <c r="I19" s="64"/>
    </row>
    <row r="20" spans="1:10" s="60" customFormat="1" ht="24" customHeight="1">
      <c r="A20" s="66"/>
      <c r="B20" s="69" t="s">
        <v>455</v>
      </c>
      <c r="C20" s="70">
        <f t="shared" si="0"/>
        <v>0</v>
      </c>
      <c r="D20" s="71">
        <v>-9230435</v>
      </c>
      <c r="E20" s="71">
        <v>9230435</v>
      </c>
      <c r="F20" s="72">
        <v>9230435</v>
      </c>
      <c r="G20" s="65"/>
      <c r="H20" s="65"/>
      <c r="I20" s="65"/>
    </row>
    <row r="21" spans="1:10" s="60" customFormat="1" ht="63.75" hidden="1">
      <c r="A21" s="66"/>
      <c r="B21" s="69" t="s">
        <v>456</v>
      </c>
      <c r="C21" s="70">
        <f t="shared" si="0"/>
        <v>0</v>
      </c>
      <c r="D21" s="71"/>
      <c r="E21" s="71"/>
      <c r="F21" s="72"/>
    </row>
    <row r="22" spans="1:10" s="60" customFormat="1" ht="38.25" hidden="1">
      <c r="A22" s="66"/>
      <c r="B22" s="69" t="s">
        <v>457</v>
      </c>
      <c r="C22" s="70">
        <f t="shared" si="0"/>
        <v>0</v>
      </c>
      <c r="D22" s="71"/>
      <c r="E22" s="71"/>
      <c r="F22" s="72"/>
    </row>
    <row r="23" spans="1:10" s="60" customFormat="1" ht="51" hidden="1">
      <c r="A23" s="66"/>
      <c r="B23" s="69" t="s">
        <v>458</v>
      </c>
      <c r="C23" s="70">
        <f t="shared" si="0"/>
        <v>0</v>
      </c>
      <c r="D23" s="71"/>
      <c r="E23" s="71"/>
      <c r="F23" s="72"/>
      <c r="H23" s="65"/>
    </row>
    <row r="24" spans="1:10" s="60" customFormat="1" ht="38.25">
      <c r="A24" s="66"/>
      <c r="B24" s="69" t="s">
        <v>459</v>
      </c>
      <c r="C24" s="70">
        <f t="shared" si="0"/>
        <v>0</v>
      </c>
      <c r="D24" s="71">
        <v>-2065000</v>
      </c>
      <c r="E24" s="71">
        <v>2065000</v>
      </c>
      <c r="F24" s="72">
        <v>2065000</v>
      </c>
      <c r="H24" s="65"/>
    </row>
    <row r="25" spans="1:10" s="60" customFormat="1" ht="51">
      <c r="A25" s="66"/>
      <c r="B25" s="69" t="s">
        <v>460</v>
      </c>
      <c r="C25" s="70">
        <f t="shared" si="0"/>
        <v>0</v>
      </c>
      <c r="D25" s="71">
        <v>-13075318.35</v>
      </c>
      <c r="E25" s="71">
        <v>13075318.35</v>
      </c>
      <c r="F25" s="72">
        <v>13075318.35</v>
      </c>
      <c r="H25" s="65"/>
    </row>
    <row r="26" spans="1:10" s="60" customFormat="1" ht="14.25">
      <c r="A26" s="57" t="s">
        <v>16</v>
      </c>
      <c r="B26" s="58" t="s">
        <v>461</v>
      </c>
      <c r="C26" s="59">
        <f t="shared" si="0"/>
        <v>28080309.420000002</v>
      </c>
      <c r="D26" s="59">
        <f>D13</f>
        <v>3198816.9299999997</v>
      </c>
      <c r="E26" s="59">
        <f>E13</f>
        <v>24881492.490000002</v>
      </c>
      <c r="F26" s="59">
        <f>F13</f>
        <v>24857492.490000002</v>
      </c>
      <c r="G26" s="65"/>
    </row>
    <row r="27" spans="1:10" s="60" customFormat="1" ht="14.25">
      <c r="A27" s="57">
        <v>600000</v>
      </c>
      <c r="B27" s="58" t="s">
        <v>462</v>
      </c>
      <c r="C27" s="59">
        <f t="shared" si="0"/>
        <v>28080309.420000002</v>
      </c>
      <c r="D27" s="59">
        <f>D28</f>
        <v>3198816.9299999997</v>
      </c>
      <c r="E27" s="59">
        <f>E28</f>
        <v>24881492.490000002</v>
      </c>
      <c r="F27" s="59">
        <f>F28</f>
        <v>24857492.490000002</v>
      </c>
    </row>
    <row r="28" spans="1:10" s="60" customFormat="1" ht="15">
      <c r="A28" s="61">
        <v>602000</v>
      </c>
      <c r="B28" s="62" t="s">
        <v>463</v>
      </c>
      <c r="C28" s="63">
        <f t="shared" si="0"/>
        <v>28080309.420000002</v>
      </c>
      <c r="D28" s="63">
        <f>D29-D30+D31</f>
        <v>3198816.9299999997</v>
      </c>
      <c r="E28" s="63">
        <f>E29-E30+E31</f>
        <v>24881492.490000002</v>
      </c>
      <c r="F28" s="63">
        <f>F29-F30+F31</f>
        <v>24857492.490000002</v>
      </c>
    </row>
    <row r="29" spans="1:10" s="60" customFormat="1" ht="15">
      <c r="A29" s="61">
        <v>602100</v>
      </c>
      <c r="B29" s="62" t="s">
        <v>451</v>
      </c>
      <c r="C29" s="63">
        <f t="shared" si="0"/>
        <v>38117378.960000001</v>
      </c>
      <c r="D29" s="63">
        <f t="shared" ref="D29:F30" si="1">D14+D17</f>
        <v>33612359</v>
      </c>
      <c r="E29" s="63">
        <f t="shared" si="1"/>
        <v>4505019.96</v>
      </c>
      <c r="F29" s="63">
        <f t="shared" si="1"/>
        <v>3252677.32</v>
      </c>
    </row>
    <row r="30" spans="1:10" s="60" customFormat="1" ht="15">
      <c r="A30" s="61">
        <v>602200</v>
      </c>
      <c r="B30" s="62" t="s">
        <v>452</v>
      </c>
      <c r="C30" s="63">
        <f t="shared" si="0"/>
        <v>10037069.539999999</v>
      </c>
      <c r="D30" s="63">
        <f t="shared" si="1"/>
        <v>6042788.7199999988</v>
      </c>
      <c r="E30" s="63">
        <f t="shared" si="1"/>
        <v>3994280.82</v>
      </c>
      <c r="F30" s="63">
        <f t="shared" si="1"/>
        <v>2765938.1799999997</v>
      </c>
    </row>
    <row r="31" spans="1:10" s="60" customFormat="1" ht="25.5">
      <c r="A31" s="66">
        <v>602400</v>
      </c>
      <c r="B31" s="67" t="s">
        <v>454</v>
      </c>
      <c r="C31" s="63">
        <f t="shared" si="0"/>
        <v>0</v>
      </c>
      <c r="D31" s="68">
        <f>SUM(D32:D37)</f>
        <v>-24370753.350000001</v>
      </c>
      <c r="E31" s="68">
        <f>SUM(E32:E37)</f>
        <v>24370753.350000001</v>
      </c>
      <c r="F31" s="68">
        <f>SUM(F32:F37)</f>
        <v>24370753.350000001</v>
      </c>
    </row>
    <row r="32" spans="1:10" s="60" customFormat="1" ht="24.75" customHeight="1">
      <c r="A32" s="66"/>
      <c r="B32" s="69" t="s">
        <v>455</v>
      </c>
      <c r="C32" s="70">
        <f t="shared" si="0"/>
        <v>0</v>
      </c>
      <c r="D32" s="71">
        <f t="shared" ref="D32:F37" si="2">D20</f>
        <v>-9230435</v>
      </c>
      <c r="E32" s="71">
        <f t="shared" si="2"/>
        <v>9230435</v>
      </c>
      <c r="F32" s="71">
        <f t="shared" si="2"/>
        <v>9230435</v>
      </c>
    </row>
    <row r="33" spans="1:6" s="60" customFormat="1" ht="63.75" hidden="1">
      <c r="A33" s="66"/>
      <c r="B33" s="69" t="s">
        <v>456</v>
      </c>
      <c r="C33" s="70">
        <f t="shared" si="0"/>
        <v>0</v>
      </c>
      <c r="D33" s="71">
        <f t="shared" si="2"/>
        <v>0</v>
      </c>
      <c r="E33" s="71">
        <f t="shared" si="2"/>
        <v>0</v>
      </c>
      <c r="F33" s="71">
        <f t="shared" si="2"/>
        <v>0</v>
      </c>
    </row>
    <row r="34" spans="1:6" s="60" customFormat="1" ht="38.25" hidden="1">
      <c r="A34" s="66"/>
      <c r="B34" s="69" t="s">
        <v>457</v>
      </c>
      <c r="C34" s="70">
        <f t="shared" si="0"/>
        <v>0</v>
      </c>
      <c r="D34" s="71">
        <f t="shared" si="2"/>
        <v>0</v>
      </c>
      <c r="E34" s="71">
        <f t="shared" si="2"/>
        <v>0</v>
      </c>
      <c r="F34" s="71">
        <f t="shared" si="2"/>
        <v>0</v>
      </c>
    </row>
    <row r="35" spans="1:6" s="60" customFormat="1" ht="51" hidden="1">
      <c r="A35" s="66"/>
      <c r="B35" s="69" t="s">
        <v>458</v>
      </c>
      <c r="C35" s="70">
        <f t="shared" si="0"/>
        <v>0</v>
      </c>
      <c r="D35" s="71">
        <f t="shared" si="2"/>
        <v>0</v>
      </c>
      <c r="E35" s="71">
        <f t="shared" si="2"/>
        <v>0</v>
      </c>
      <c r="F35" s="71">
        <f t="shared" si="2"/>
        <v>0</v>
      </c>
    </row>
    <row r="36" spans="1:6" s="60" customFormat="1" ht="38.25">
      <c r="A36" s="66"/>
      <c r="B36" s="69" t="s">
        <v>459</v>
      </c>
      <c r="C36" s="70">
        <f t="shared" si="0"/>
        <v>0</v>
      </c>
      <c r="D36" s="71">
        <f t="shared" si="2"/>
        <v>-2065000</v>
      </c>
      <c r="E36" s="71">
        <f t="shared" si="2"/>
        <v>2065000</v>
      </c>
      <c r="F36" s="71">
        <f t="shared" si="2"/>
        <v>2065000</v>
      </c>
    </row>
    <row r="37" spans="1:6" s="60" customFormat="1" ht="51">
      <c r="A37" s="66"/>
      <c r="B37" s="69" t="s">
        <v>460</v>
      </c>
      <c r="C37" s="70">
        <f t="shared" si="0"/>
        <v>0</v>
      </c>
      <c r="D37" s="71">
        <f t="shared" si="2"/>
        <v>-13075318.35</v>
      </c>
      <c r="E37" s="71">
        <f t="shared" si="2"/>
        <v>13075318.35</v>
      </c>
      <c r="F37" s="71">
        <f t="shared" si="2"/>
        <v>13075318.35</v>
      </c>
    </row>
    <row r="38" spans="1:6" ht="14.25">
      <c r="A38" s="57"/>
      <c r="B38" s="58" t="s">
        <v>461</v>
      </c>
      <c r="C38" s="59">
        <f t="shared" si="0"/>
        <v>28080309.420000002</v>
      </c>
      <c r="D38" s="59">
        <f>D27</f>
        <v>3198816.9299999997</v>
      </c>
      <c r="E38" s="59">
        <f>E27</f>
        <v>24881492.490000002</v>
      </c>
      <c r="F38" s="59">
        <f>F27</f>
        <v>24857492.490000002</v>
      </c>
    </row>
    <row r="39" spans="1:6" ht="18.75">
      <c r="A39" s="73"/>
      <c r="B39" s="73"/>
    </row>
    <row r="40" spans="1:6" ht="12.75" customHeight="1">
      <c r="B40" s="74" t="s">
        <v>235</v>
      </c>
      <c r="C40" s="74"/>
      <c r="D40" s="74"/>
      <c r="E40" s="74" t="s">
        <v>236</v>
      </c>
    </row>
  </sheetData>
  <mergeCells count="13">
    <mergeCell ref="E10:F10"/>
    <mergeCell ref="A7:B7"/>
    <mergeCell ref="A8:B8"/>
    <mergeCell ref="A10:A11"/>
    <mergeCell ref="B10:B11"/>
    <mergeCell ref="C10:C11"/>
    <mergeCell ref="D10:D11"/>
    <mergeCell ref="A6:F6"/>
    <mergeCell ref="C1:F1"/>
    <mergeCell ref="C2:F2"/>
    <mergeCell ref="C3:F3"/>
    <mergeCell ref="C4:F4"/>
    <mergeCell ref="A5:F5"/>
  </mergeCells>
  <printOptions horizontalCentered="1"/>
  <pageMargins left="0.74803149606299213" right="0.74803149606299213" top="0.24" bottom="0.19685039370078741" header="0.2" footer="0.21"/>
  <pageSetup paperSize="9" scale="77" fitToHeight="0" orientation="portrait" horizontalDpi="300" verticalDpi="300"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6"/>
  <sheetViews>
    <sheetView view="pageBreakPreview" topLeftCell="B10" zoomScaleNormal="130" zoomScaleSheetLayoutView="100" workbookViewId="0">
      <pane xSplit="5" ySplit="4" topLeftCell="G83" activePane="bottomRight" state="frozen"/>
      <selection activeCell="B10" sqref="B10"/>
      <selection pane="topRight" activeCell="G10" sqref="G10"/>
      <selection pane="bottomLeft" activeCell="B14" sqref="B14"/>
      <selection pane="bottomRight" activeCell="M3" sqref="M3:R3"/>
    </sheetView>
  </sheetViews>
  <sheetFormatPr defaultRowHeight="12.75"/>
  <cols>
    <col min="1" max="1" width="8.85546875" hidden="1" customWidth="1"/>
    <col min="2" max="4" width="6.5703125" customWidth="1"/>
    <col min="5" max="5" width="17.5703125" customWidth="1"/>
    <col min="6" max="6" width="7.85546875" customWidth="1"/>
    <col min="7" max="8" width="7.5703125" style="13" customWidth="1"/>
    <col min="9" max="10" width="7" style="13" customWidth="1"/>
    <col min="11" max="14" width="7.5703125" style="13" customWidth="1"/>
    <col min="15" max="16" width="7" style="13" customWidth="1"/>
    <col min="17" max="17" width="7.5703125" style="13" customWidth="1"/>
    <col min="18" max="18" width="8.42578125" style="13" customWidth="1"/>
    <col min="19" max="20" width="8.85546875" hidden="1" customWidth="1"/>
    <col min="21" max="21" width="12.7109375" bestFit="1" customWidth="1"/>
  </cols>
  <sheetData>
    <row r="1" spans="1:19" ht="9" customHeight="1">
      <c r="A1" s="1"/>
      <c r="B1" s="1"/>
      <c r="C1" s="1"/>
      <c r="D1" s="1"/>
      <c r="E1" s="1"/>
      <c r="F1" s="1"/>
      <c r="G1" s="8"/>
      <c r="H1" s="8"/>
      <c r="I1" s="8"/>
      <c r="J1" s="8"/>
      <c r="K1" s="8"/>
      <c r="L1" s="8"/>
      <c r="M1" s="145" t="s">
        <v>234</v>
      </c>
      <c r="N1" s="145"/>
      <c r="O1" s="145"/>
      <c r="P1" s="145"/>
      <c r="Q1" s="145"/>
      <c r="R1" s="145"/>
      <c r="S1" s="1"/>
    </row>
    <row r="2" spans="1:19" ht="9.9499999999999993" customHeight="1">
      <c r="A2" s="1"/>
      <c r="B2" s="1"/>
      <c r="C2" s="1"/>
      <c r="D2" s="1"/>
      <c r="E2" s="1"/>
      <c r="F2" s="1"/>
      <c r="G2" s="8"/>
      <c r="H2" s="8"/>
      <c r="I2" s="8"/>
      <c r="J2" s="8"/>
      <c r="K2" s="8"/>
      <c r="L2" s="8"/>
      <c r="M2" s="146" t="s">
        <v>571</v>
      </c>
      <c r="N2" s="146"/>
      <c r="O2" s="146"/>
      <c r="P2" s="146"/>
      <c r="Q2" s="146"/>
      <c r="R2" s="146"/>
      <c r="S2" s="1"/>
    </row>
    <row r="3" spans="1:19" ht="15.75" customHeight="1">
      <c r="A3" s="1"/>
      <c r="B3" s="1"/>
      <c r="C3" s="1"/>
      <c r="D3" s="1"/>
      <c r="E3" s="1"/>
      <c r="F3" s="1"/>
      <c r="G3" s="8"/>
      <c r="H3" s="8"/>
      <c r="I3" s="8"/>
      <c r="J3" s="8"/>
      <c r="K3" s="8"/>
      <c r="L3" s="8"/>
      <c r="M3" s="146" t="s">
        <v>0</v>
      </c>
      <c r="N3" s="146"/>
      <c r="O3" s="146"/>
      <c r="P3" s="146"/>
      <c r="Q3" s="146"/>
      <c r="R3" s="146"/>
      <c r="S3" s="1"/>
    </row>
    <row r="4" spans="1:19" ht="12.75" hidden="1" customHeight="1">
      <c r="A4" s="1"/>
      <c r="B4" s="1"/>
      <c r="C4" s="1"/>
      <c r="D4" s="1"/>
      <c r="E4" s="1"/>
      <c r="F4" s="1"/>
      <c r="G4" s="8"/>
      <c r="H4" s="8"/>
      <c r="I4" s="8"/>
      <c r="J4" s="8"/>
      <c r="K4" s="8"/>
      <c r="L4" s="8"/>
      <c r="M4" s="146" t="s">
        <v>558</v>
      </c>
      <c r="N4" s="146"/>
      <c r="O4" s="146"/>
      <c r="P4" s="146"/>
      <c r="Q4" s="146"/>
      <c r="R4" s="146"/>
      <c r="S4" s="1"/>
    </row>
    <row r="5" spans="1:19" ht="18.95" customHeight="1">
      <c r="A5" s="1"/>
      <c r="B5" s="116" t="s">
        <v>233</v>
      </c>
      <c r="C5" s="116"/>
      <c r="D5" s="116"/>
      <c r="E5" s="116"/>
      <c r="F5" s="116"/>
      <c r="G5" s="116"/>
      <c r="H5" s="116"/>
      <c r="I5" s="116"/>
      <c r="J5" s="116"/>
      <c r="K5" s="116"/>
      <c r="L5" s="116"/>
      <c r="M5" s="116"/>
      <c r="N5" s="116"/>
      <c r="O5" s="116"/>
      <c r="P5" s="116"/>
      <c r="Q5" s="116"/>
      <c r="R5" s="116"/>
      <c r="S5" s="1"/>
    </row>
    <row r="6" spans="1:19" ht="20.100000000000001" customHeight="1">
      <c r="A6" s="1"/>
      <c r="B6" s="116" t="s">
        <v>232</v>
      </c>
      <c r="C6" s="116"/>
      <c r="D6" s="116"/>
      <c r="E6" s="116"/>
      <c r="F6" s="116"/>
      <c r="G6" s="116"/>
      <c r="H6" s="116"/>
      <c r="I6" s="116"/>
      <c r="J6" s="116"/>
      <c r="K6" s="116"/>
      <c r="L6" s="116"/>
      <c r="M6" s="116"/>
      <c r="N6" s="116"/>
      <c r="O6" s="116"/>
      <c r="P6" s="116"/>
      <c r="Q6" s="116"/>
      <c r="R6" s="116"/>
      <c r="S6" s="1"/>
    </row>
    <row r="7" spans="1:19" ht="11.1" customHeight="1">
      <c r="A7" s="1"/>
      <c r="B7" s="120" t="s">
        <v>1</v>
      </c>
      <c r="C7" s="120"/>
      <c r="D7" s="120"/>
      <c r="E7" s="120"/>
      <c r="F7" s="1"/>
      <c r="G7" s="8"/>
      <c r="H7" s="8"/>
      <c r="I7" s="8"/>
      <c r="J7" s="8"/>
      <c r="K7" s="8"/>
      <c r="L7" s="8"/>
      <c r="M7" s="8"/>
      <c r="N7" s="8"/>
      <c r="O7" s="8"/>
      <c r="P7" s="8"/>
      <c r="Q7" s="8"/>
      <c r="R7" s="8"/>
      <c r="S7" s="1"/>
    </row>
    <row r="8" spans="1:19" ht="12" customHeight="1">
      <c r="A8" s="1"/>
      <c r="B8" s="121" t="s">
        <v>2</v>
      </c>
      <c r="C8" s="121"/>
      <c r="D8" s="121"/>
      <c r="E8" s="121"/>
      <c r="F8" s="1"/>
      <c r="G8" s="8"/>
      <c r="H8" s="8"/>
      <c r="I8" s="8"/>
      <c r="J8" s="8"/>
      <c r="K8" s="8"/>
      <c r="L8" s="8"/>
      <c r="M8" s="8"/>
      <c r="N8" s="8"/>
      <c r="O8" s="8"/>
      <c r="P8" s="8"/>
      <c r="Q8" s="8"/>
      <c r="R8" s="8"/>
      <c r="S8" s="1"/>
    </row>
    <row r="9" spans="1:19" ht="11.1" customHeight="1">
      <c r="A9" s="1"/>
      <c r="B9" s="1"/>
      <c r="C9" s="1"/>
      <c r="D9" s="1"/>
      <c r="E9" s="1"/>
      <c r="F9" s="1"/>
      <c r="G9" s="8"/>
      <c r="H9" s="8"/>
      <c r="I9" s="8"/>
      <c r="J9" s="8"/>
      <c r="K9" s="8"/>
      <c r="L9" s="8"/>
      <c r="M9" s="8"/>
      <c r="N9" s="8"/>
      <c r="O9" s="8"/>
      <c r="P9" s="8"/>
      <c r="Q9" s="8"/>
      <c r="R9" s="9" t="s">
        <v>3</v>
      </c>
      <c r="S9" s="1"/>
    </row>
    <row r="10" spans="1:19" ht="17.100000000000001" customHeight="1">
      <c r="A10" s="1"/>
      <c r="B10" s="147" t="s">
        <v>231</v>
      </c>
      <c r="C10" s="147" t="s">
        <v>230</v>
      </c>
      <c r="D10" s="147" t="s">
        <v>229</v>
      </c>
      <c r="E10" s="147" t="s">
        <v>228</v>
      </c>
      <c r="F10" s="147"/>
      <c r="G10" s="148" t="s">
        <v>227</v>
      </c>
      <c r="H10" s="148"/>
      <c r="I10" s="148"/>
      <c r="J10" s="148"/>
      <c r="K10" s="148"/>
      <c r="L10" s="148" t="s">
        <v>4</v>
      </c>
      <c r="M10" s="148"/>
      <c r="N10" s="148"/>
      <c r="O10" s="148"/>
      <c r="P10" s="148"/>
      <c r="Q10" s="148"/>
      <c r="R10" s="148" t="s">
        <v>226</v>
      </c>
      <c r="S10" s="1"/>
    </row>
    <row r="11" spans="1:19" ht="12" customHeight="1">
      <c r="A11" s="1"/>
      <c r="B11" s="147"/>
      <c r="C11" s="147"/>
      <c r="D11" s="147"/>
      <c r="E11" s="147"/>
      <c r="F11" s="147"/>
      <c r="G11" s="148" t="s">
        <v>5</v>
      </c>
      <c r="H11" s="144" t="s">
        <v>224</v>
      </c>
      <c r="I11" s="143" t="s">
        <v>223</v>
      </c>
      <c r="J11" s="143"/>
      <c r="K11" s="143" t="s">
        <v>222</v>
      </c>
      <c r="L11" s="148" t="s">
        <v>5</v>
      </c>
      <c r="M11" s="144" t="s">
        <v>225</v>
      </c>
      <c r="N11" s="144" t="s">
        <v>224</v>
      </c>
      <c r="O11" s="143" t="s">
        <v>223</v>
      </c>
      <c r="P11" s="143"/>
      <c r="Q11" s="143" t="s">
        <v>222</v>
      </c>
      <c r="R11" s="148"/>
      <c r="S11" s="1"/>
    </row>
    <row r="12" spans="1:19" ht="48.95" customHeight="1">
      <c r="A12" s="1"/>
      <c r="B12" s="147"/>
      <c r="C12" s="147"/>
      <c r="D12" s="147"/>
      <c r="E12" s="147"/>
      <c r="F12" s="147"/>
      <c r="G12" s="148"/>
      <c r="H12" s="144"/>
      <c r="I12" s="10" t="s">
        <v>221</v>
      </c>
      <c r="J12" s="11" t="s">
        <v>220</v>
      </c>
      <c r="K12" s="143"/>
      <c r="L12" s="148"/>
      <c r="M12" s="144"/>
      <c r="N12" s="144"/>
      <c r="O12" s="10" t="s">
        <v>221</v>
      </c>
      <c r="P12" s="11" t="s">
        <v>220</v>
      </c>
      <c r="Q12" s="143"/>
      <c r="R12" s="148"/>
      <c r="S12" s="1"/>
    </row>
    <row r="13" spans="1:19" ht="12" customHeight="1">
      <c r="A13" s="1"/>
      <c r="B13" s="6" t="s">
        <v>6</v>
      </c>
      <c r="C13" s="6" t="s">
        <v>7</v>
      </c>
      <c r="D13" s="6" t="s">
        <v>8</v>
      </c>
      <c r="E13" s="124" t="s">
        <v>9</v>
      </c>
      <c r="F13" s="124"/>
      <c r="G13" s="11" t="s">
        <v>10</v>
      </c>
      <c r="H13" s="11" t="s">
        <v>11</v>
      </c>
      <c r="I13" s="11" t="s">
        <v>219</v>
      </c>
      <c r="J13" s="11" t="s">
        <v>218</v>
      </c>
      <c r="K13" s="11" t="s">
        <v>217</v>
      </c>
      <c r="L13" s="11" t="s">
        <v>216</v>
      </c>
      <c r="M13" s="11" t="s">
        <v>215</v>
      </c>
      <c r="N13" s="11" t="s">
        <v>214</v>
      </c>
      <c r="O13" s="11" t="s">
        <v>213</v>
      </c>
      <c r="P13" s="11" t="s">
        <v>212</v>
      </c>
      <c r="Q13" s="11" t="s">
        <v>211</v>
      </c>
      <c r="R13" s="11" t="s">
        <v>210</v>
      </c>
      <c r="S13" s="1"/>
    </row>
    <row r="14" spans="1:19" ht="18" customHeight="1">
      <c r="A14" s="1"/>
      <c r="B14" s="5" t="s">
        <v>209</v>
      </c>
      <c r="C14" s="5" t="s">
        <v>12</v>
      </c>
      <c r="D14" s="3" t="s">
        <v>12</v>
      </c>
      <c r="E14" s="137" t="s">
        <v>207</v>
      </c>
      <c r="F14" s="137"/>
      <c r="G14" s="14">
        <f>G15</f>
        <v>46168079</v>
      </c>
      <c r="H14" s="14">
        <f t="shared" ref="H14:R14" si="0">H15</f>
        <v>37451682</v>
      </c>
      <c r="I14" s="14">
        <f t="shared" si="0"/>
        <v>15661383</v>
      </c>
      <c r="J14" s="14">
        <f t="shared" si="0"/>
        <v>3243043</v>
      </c>
      <c r="K14" s="14">
        <f t="shared" si="0"/>
        <v>8716397</v>
      </c>
      <c r="L14" s="14">
        <f t="shared" si="0"/>
        <v>10845842.780000001</v>
      </c>
      <c r="M14" s="14">
        <f t="shared" si="0"/>
        <v>10221701.780000001</v>
      </c>
      <c r="N14" s="14">
        <f t="shared" si="0"/>
        <v>579141</v>
      </c>
      <c r="O14" s="14">
        <f t="shared" si="0"/>
        <v>0</v>
      </c>
      <c r="P14" s="14">
        <f t="shared" si="0"/>
        <v>0</v>
      </c>
      <c r="Q14" s="14">
        <f t="shared" si="0"/>
        <v>10266701.780000001</v>
      </c>
      <c r="R14" s="14">
        <f t="shared" si="0"/>
        <v>57013921.780000001</v>
      </c>
      <c r="S14" s="1"/>
    </row>
    <row r="15" spans="1:19" ht="18" customHeight="1">
      <c r="A15" s="1"/>
      <c r="B15" s="5" t="s">
        <v>208</v>
      </c>
      <c r="C15" s="5" t="s">
        <v>12</v>
      </c>
      <c r="D15" s="3" t="s">
        <v>12</v>
      </c>
      <c r="E15" s="137" t="s">
        <v>207</v>
      </c>
      <c r="F15" s="137"/>
      <c r="G15" s="14">
        <f t="shared" ref="G15:R15" si="1">G16+G18+G21+G32+G37+G44</f>
        <v>46168079</v>
      </c>
      <c r="H15" s="14">
        <f t="shared" si="1"/>
        <v>37451682</v>
      </c>
      <c r="I15" s="14">
        <f t="shared" si="1"/>
        <v>15661383</v>
      </c>
      <c r="J15" s="14">
        <f t="shared" si="1"/>
        <v>3243043</v>
      </c>
      <c r="K15" s="14">
        <f t="shared" si="1"/>
        <v>8716397</v>
      </c>
      <c r="L15" s="14">
        <f t="shared" si="1"/>
        <v>10845842.780000001</v>
      </c>
      <c r="M15" s="14">
        <f t="shared" si="1"/>
        <v>10221701.780000001</v>
      </c>
      <c r="N15" s="14">
        <f t="shared" si="1"/>
        <v>579141</v>
      </c>
      <c r="O15" s="14">
        <f t="shared" si="1"/>
        <v>0</v>
      </c>
      <c r="P15" s="14">
        <f t="shared" si="1"/>
        <v>0</v>
      </c>
      <c r="Q15" s="14">
        <f t="shared" si="1"/>
        <v>10266701.780000001</v>
      </c>
      <c r="R15" s="14">
        <f t="shared" si="1"/>
        <v>57013921.780000001</v>
      </c>
      <c r="S15" s="1"/>
    </row>
    <row r="16" spans="1:19" ht="14.1" customHeight="1">
      <c r="A16" s="1"/>
      <c r="B16" s="5" t="s">
        <v>12</v>
      </c>
      <c r="C16" s="5" t="s">
        <v>36</v>
      </c>
      <c r="D16" s="3" t="s">
        <v>12</v>
      </c>
      <c r="E16" s="137" t="s">
        <v>35</v>
      </c>
      <c r="F16" s="137"/>
      <c r="G16" s="14">
        <f>G17</f>
        <v>15032562</v>
      </c>
      <c r="H16" s="14">
        <f t="shared" ref="H16:R16" si="2">H17</f>
        <v>15032562</v>
      </c>
      <c r="I16" s="14">
        <f t="shared" si="2"/>
        <v>10786545</v>
      </c>
      <c r="J16" s="14">
        <f t="shared" si="2"/>
        <v>1203451</v>
      </c>
      <c r="K16" s="14">
        <f t="shared" si="2"/>
        <v>0</v>
      </c>
      <c r="L16" s="14">
        <f t="shared" si="2"/>
        <v>396774</v>
      </c>
      <c r="M16" s="14">
        <f t="shared" si="2"/>
        <v>351774</v>
      </c>
      <c r="N16" s="14">
        <f t="shared" si="2"/>
        <v>0</v>
      </c>
      <c r="O16" s="14">
        <f t="shared" si="2"/>
        <v>0</v>
      </c>
      <c r="P16" s="14">
        <f t="shared" si="2"/>
        <v>0</v>
      </c>
      <c r="Q16" s="14">
        <f t="shared" si="2"/>
        <v>396774</v>
      </c>
      <c r="R16" s="14">
        <f t="shared" si="2"/>
        <v>15429336</v>
      </c>
      <c r="S16" s="1"/>
    </row>
    <row r="17" spans="1:20" ht="26.1" customHeight="1">
      <c r="A17" s="1"/>
      <c r="B17" s="4" t="s">
        <v>206</v>
      </c>
      <c r="C17" s="4" t="s">
        <v>33</v>
      </c>
      <c r="D17" s="4" t="s">
        <v>32</v>
      </c>
      <c r="E17" s="138" t="s">
        <v>31</v>
      </c>
      <c r="F17" s="138"/>
      <c r="G17" s="15">
        <f>H17+K17</f>
        <v>15032562</v>
      </c>
      <c r="H17" s="12">
        <v>15032562</v>
      </c>
      <c r="I17" s="12">
        <v>10786545</v>
      </c>
      <c r="J17" s="12">
        <v>1203451</v>
      </c>
      <c r="K17" s="12">
        <v>0</v>
      </c>
      <c r="L17" s="15">
        <f>N17+Q17</f>
        <v>396774</v>
      </c>
      <c r="M17" s="12">
        <v>351774</v>
      </c>
      <c r="N17" s="12">
        <v>0</v>
      </c>
      <c r="O17" s="12">
        <v>0</v>
      </c>
      <c r="P17" s="12">
        <v>0</v>
      </c>
      <c r="Q17" s="12">
        <v>396774</v>
      </c>
      <c r="R17" s="14">
        <f>G17+L17</f>
        <v>15429336</v>
      </c>
      <c r="S17" s="1"/>
    </row>
    <row r="18" spans="1:20" ht="14.1" customHeight="1">
      <c r="A18" s="1"/>
      <c r="B18" s="5" t="s">
        <v>12</v>
      </c>
      <c r="C18" s="5" t="s">
        <v>205</v>
      </c>
      <c r="D18" s="3" t="s">
        <v>12</v>
      </c>
      <c r="E18" s="137" t="s">
        <v>204</v>
      </c>
      <c r="F18" s="137"/>
      <c r="G18" s="14">
        <f>G19+G20</f>
        <v>6174579</v>
      </c>
      <c r="H18" s="14">
        <f t="shared" ref="H18:T18" si="3">H19+H20</f>
        <v>6174579</v>
      </c>
      <c r="I18" s="14">
        <f t="shared" si="3"/>
        <v>0</v>
      </c>
      <c r="J18" s="14">
        <f t="shared" si="3"/>
        <v>0</v>
      </c>
      <c r="K18" s="14">
        <f t="shared" si="3"/>
        <v>0</v>
      </c>
      <c r="L18" s="14">
        <f t="shared" si="3"/>
        <v>448465</v>
      </c>
      <c r="M18" s="14">
        <f t="shared" si="3"/>
        <v>448465</v>
      </c>
      <c r="N18" s="14">
        <f t="shared" si="3"/>
        <v>0</v>
      </c>
      <c r="O18" s="14">
        <f t="shared" si="3"/>
        <v>0</v>
      </c>
      <c r="P18" s="14">
        <f t="shared" si="3"/>
        <v>0</v>
      </c>
      <c r="Q18" s="14">
        <f t="shared" si="3"/>
        <v>448465</v>
      </c>
      <c r="R18" s="14">
        <f t="shared" ref="R18:R87" si="4">G18+L18</f>
        <v>6623044</v>
      </c>
      <c r="S18" s="2">
        <f t="shared" si="3"/>
        <v>0</v>
      </c>
      <c r="T18" s="2">
        <f t="shared" si="3"/>
        <v>0</v>
      </c>
    </row>
    <row r="19" spans="1:20" ht="18" customHeight="1">
      <c r="A19" s="1"/>
      <c r="B19" s="4" t="s">
        <v>203</v>
      </c>
      <c r="C19" s="4" t="s">
        <v>202</v>
      </c>
      <c r="D19" s="4" t="s">
        <v>201</v>
      </c>
      <c r="E19" s="138" t="s">
        <v>200</v>
      </c>
      <c r="F19" s="138"/>
      <c r="G19" s="15">
        <f>H19+K19</f>
        <v>4416579</v>
      </c>
      <c r="H19" s="12">
        <v>4416579</v>
      </c>
      <c r="I19" s="12">
        <v>0</v>
      </c>
      <c r="J19" s="12">
        <v>0</v>
      </c>
      <c r="K19" s="12">
        <v>0</v>
      </c>
      <c r="L19" s="15">
        <f>N19+Q19</f>
        <v>448465</v>
      </c>
      <c r="M19" s="12">
        <v>448465</v>
      </c>
      <c r="N19" s="12">
        <v>0</v>
      </c>
      <c r="O19" s="12">
        <v>0</v>
      </c>
      <c r="P19" s="12">
        <v>0</v>
      </c>
      <c r="Q19" s="12">
        <v>448465</v>
      </c>
      <c r="R19" s="14">
        <f t="shared" si="4"/>
        <v>4865044</v>
      </c>
      <c r="S19" s="1"/>
    </row>
    <row r="20" spans="1:20" ht="26.1" customHeight="1">
      <c r="A20" s="1"/>
      <c r="B20" s="4" t="s">
        <v>199</v>
      </c>
      <c r="C20" s="4" t="s">
        <v>198</v>
      </c>
      <c r="D20" s="4" t="s">
        <v>197</v>
      </c>
      <c r="E20" s="138" t="s">
        <v>196</v>
      </c>
      <c r="F20" s="138"/>
      <c r="G20" s="15">
        <f>H20+K20</f>
        <v>1758000</v>
      </c>
      <c r="H20" s="12">
        <v>1758000</v>
      </c>
      <c r="I20" s="12">
        <v>0</v>
      </c>
      <c r="J20" s="12">
        <v>0</v>
      </c>
      <c r="K20" s="12">
        <v>0</v>
      </c>
      <c r="L20" s="15">
        <f>N20+Q20</f>
        <v>0</v>
      </c>
      <c r="M20" s="12">
        <v>0</v>
      </c>
      <c r="N20" s="12">
        <v>0</v>
      </c>
      <c r="O20" s="12">
        <v>0</v>
      </c>
      <c r="P20" s="12">
        <v>0</v>
      </c>
      <c r="Q20" s="12">
        <v>0</v>
      </c>
      <c r="R20" s="14">
        <f t="shared" si="4"/>
        <v>1758000</v>
      </c>
      <c r="S20" s="1"/>
    </row>
    <row r="21" spans="1:20" ht="18" customHeight="1">
      <c r="A21" s="1"/>
      <c r="B21" s="5" t="s">
        <v>12</v>
      </c>
      <c r="C21" s="5" t="s">
        <v>85</v>
      </c>
      <c r="D21" s="3" t="s">
        <v>12</v>
      </c>
      <c r="E21" s="137" t="s">
        <v>84</v>
      </c>
      <c r="F21" s="137"/>
      <c r="G21" s="14">
        <f>SUM(G22:G31)</f>
        <v>9160717</v>
      </c>
      <c r="H21" s="14">
        <f t="shared" ref="H21:R21" si="5">SUM(H22:H31)</f>
        <v>9160717</v>
      </c>
      <c r="I21" s="14">
        <f t="shared" si="5"/>
        <v>4730952</v>
      </c>
      <c r="J21" s="14">
        <f t="shared" si="5"/>
        <v>439180</v>
      </c>
      <c r="K21" s="14">
        <f t="shared" si="5"/>
        <v>0</v>
      </c>
      <c r="L21" s="14">
        <f t="shared" si="5"/>
        <v>579800</v>
      </c>
      <c r="M21" s="14">
        <f t="shared" si="5"/>
        <v>62800</v>
      </c>
      <c r="N21" s="14">
        <f t="shared" si="5"/>
        <v>517000</v>
      </c>
      <c r="O21" s="14">
        <f t="shared" si="5"/>
        <v>0</v>
      </c>
      <c r="P21" s="14">
        <f t="shared" si="5"/>
        <v>0</v>
      </c>
      <c r="Q21" s="14">
        <f t="shared" si="5"/>
        <v>62800</v>
      </c>
      <c r="R21" s="14">
        <f t="shared" si="5"/>
        <v>9740517</v>
      </c>
      <c r="S21" s="1"/>
    </row>
    <row r="22" spans="1:20" ht="18" customHeight="1">
      <c r="A22" s="1"/>
      <c r="B22" s="4" t="s">
        <v>195</v>
      </c>
      <c r="C22" s="4" t="s">
        <v>194</v>
      </c>
      <c r="D22" s="4" t="s">
        <v>81</v>
      </c>
      <c r="E22" s="138" t="s">
        <v>193</v>
      </c>
      <c r="F22" s="138"/>
      <c r="G22" s="15">
        <f>H22+K22</f>
        <v>8400</v>
      </c>
      <c r="H22" s="12">
        <v>8400</v>
      </c>
      <c r="I22" s="12">
        <v>0</v>
      </c>
      <c r="J22" s="12">
        <v>0</v>
      </c>
      <c r="K22" s="12">
        <v>0</v>
      </c>
      <c r="L22" s="15">
        <f>N22+Q22</f>
        <v>0</v>
      </c>
      <c r="M22" s="12">
        <v>0</v>
      </c>
      <c r="N22" s="12">
        <v>0</v>
      </c>
      <c r="O22" s="12">
        <v>0</v>
      </c>
      <c r="P22" s="12">
        <v>0</v>
      </c>
      <c r="Q22" s="12">
        <v>0</v>
      </c>
      <c r="R22" s="14">
        <f t="shared" si="4"/>
        <v>8400</v>
      </c>
      <c r="S22" s="1"/>
    </row>
    <row r="23" spans="1:20" ht="26.1" customHeight="1">
      <c r="A23" s="1"/>
      <c r="B23" s="4" t="s">
        <v>192</v>
      </c>
      <c r="C23" s="4" t="s">
        <v>191</v>
      </c>
      <c r="D23" s="4" t="s">
        <v>81</v>
      </c>
      <c r="E23" s="138" t="s">
        <v>190</v>
      </c>
      <c r="F23" s="138"/>
      <c r="G23" s="15">
        <f t="shared" ref="G23:G31" si="6">H23+K23</f>
        <v>1052000</v>
      </c>
      <c r="H23" s="12">
        <v>1052000</v>
      </c>
      <c r="I23" s="12">
        <v>0</v>
      </c>
      <c r="J23" s="12">
        <v>0</v>
      </c>
      <c r="K23" s="12">
        <v>0</v>
      </c>
      <c r="L23" s="15">
        <f t="shared" ref="L23:L31" si="7">N23+Q23</f>
        <v>0</v>
      </c>
      <c r="M23" s="12">
        <v>0</v>
      </c>
      <c r="N23" s="12">
        <v>0</v>
      </c>
      <c r="O23" s="12">
        <v>0</v>
      </c>
      <c r="P23" s="12">
        <v>0</v>
      </c>
      <c r="Q23" s="12">
        <v>0</v>
      </c>
      <c r="R23" s="14">
        <f t="shared" si="4"/>
        <v>1052000</v>
      </c>
      <c r="S23" s="1"/>
    </row>
    <row r="24" spans="1:20" ht="26.1" customHeight="1">
      <c r="A24" s="1"/>
      <c r="B24" s="4" t="s">
        <v>189</v>
      </c>
      <c r="C24" s="4" t="s">
        <v>188</v>
      </c>
      <c r="D24" s="4" t="s">
        <v>81</v>
      </c>
      <c r="E24" s="138" t="s">
        <v>187</v>
      </c>
      <c r="F24" s="138"/>
      <c r="G24" s="15">
        <f t="shared" si="6"/>
        <v>390106</v>
      </c>
      <c r="H24" s="12">
        <v>390106</v>
      </c>
      <c r="I24" s="12">
        <v>0</v>
      </c>
      <c r="J24" s="12">
        <v>0</v>
      </c>
      <c r="K24" s="12">
        <v>0</v>
      </c>
      <c r="L24" s="15">
        <f t="shared" si="7"/>
        <v>0</v>
      </c>
      <c r="M24" s="12">
        <v>0</v>
      </c>
      <c r="N24" s="12">
        <v>0</v>
      </c>
      <c r="O24" s="12">
        <v>0</v>
      </c>
      <c r="P24" s="12">
        <v>0</v>
      </c>
      <c r="Q24" s="12">
        <v>0</v>
      </c>
      <c r="R24" s="14">
        <f t="shared" si="4"/>
        <v>390106</v>
      </c>
      <c r="S24" s="1"/>
    </row>
    <row r="25" spans="1:20" ht="18" customHeight="1">
      <c r="A25" s="1"/>
      <c r="B25" s="4" t="s">
        <v>186</v>
      </c>
      <c r="C25" s="4" t="s">
        <v>185</v>
      </c>
      <c r="D25" s="4" t="s">
        <v>184</v>
      </c>
      <c r="E25" s="138" t="s">
        <v>183</v>
      </c>
      <c r="F25" s="138"/>
      <c r="G25" s="15">
        <f t="shared" si="6"/>
        <v>8436</v>
      </c>
      <c r="H25" s="12">
        <v>8436</v>
      </c>
      <c r="I25" s="12">
        <v>0</v>
      </c>
      <c r="J25" s="12">
        <v>0</v>
      </c>
      <c r="K25" s="12">
        <v>0</v>
      </c>
      <c r="L25" s="15">
        <f t="shared" si="7"/>
        <v>0</v>
      </c>
      <c r="M25" s="12">
        <v>0</v>
      </c>
      <c r="N25" s="12">
        <v>0</v>
      </c>
      <c r="O25" s="12">
        <v>0</v>
      </c>
      <c r="P25" s="12">
        <v>0</v>
      </c>
      <c r="Q25" s="12">
        <v>0</v>
      </c>
      <c r="R25" s="14">
        <f t="shared" si="4"/>
        <v>8436</v>
      </c>
      <c r="S25" s="1"/>
    </row>
    <row r="26" spans="1:20" ht="50.1" customHeight="1">
      <c r="A26" s="1"/>
      <c r="B26" s="4" t="s">
        <v>182</v>
      </c>
      <c r="C26" s="4" t="s">
        <v>181</v>
      </c>
      <c r="D26" s="4" t="s">
        <v>116</v>
      </c>
      <c r="E26" s="138" t="s">
        <v>180</v>
      </c>
      <c r="F26" s="138"/>
      <c r="G26" s="15">
        <f t="shared" si="6"/>
        <v>120000</v>
      </c>
      <c r="H26" s="12">
        <v>120000</v>
      </c>
      <c r="I26" s="12">
        <v>0</v>
      </c>
      <c r="J26" s="12">
        <v>0</v>
      </c>
      <c r="K26" s="12">
        <v>0</v>
      </c>
      <c r="L26" s="15">
        <f t="shared" si="7"/>
        <v>0</v>
      </c>
      <c r="M26" s="12">
        <v>0</v>
      </c>
      <c r="N26" s="12">
        <v>0</v>
      </c>
      <c r="O26" s="12">
        <v>0</v>
      </c>
      <c r="P26" s="12">
        <v>0</v>
      </c>
      <c r="Q26" s="12">
        <v>0</v>
      </c>
      <c r="R26" s="14">
        <f t="shared" si="4"/>
        <v>120000</v>
      </c>
      <c r="S26" s="1"/>
    </row>
    <row r="27" spans="1:20" ht="33.950000000000003" customHeight="1">
      <c r="A27" s="1"/>
      <c r="B27" s="4" t="s">
        <v>179</v>
      </c>
      <c r="C27" s="4" t="s">
        <v>178</v>
      </c>
      <c r="D27" s="4" t="s">
        <v>116</v>
      </c>
      <c r="E27" s="138" t="s">
        <v>177</v>
      </c>
      <c r="F27" s="138"/>
      <c r="G27" s="15">
        <f t="shared" si="6"/>
        <v>11739</v>
      </c>
      <c r="H27" s="12">
        <v>11739</v>
      </c>
      <c r="I27" s="12">
        <v>0</v>
      </c>
      <c r="J27" s="12">
        <v>0</v>
      </c>
      <c r="K27" s="12">
        <v>0</v>
      </c>
      <c r="L27" s="15">
        <f t="shared" si="7"/>
        <v>0</v>
      </c>
      <c r="M27" s="12">
        <v>0</v>
      </c>
      <c r="N27" s="12">
        <v>0</v>
      </c>
      <c r="O27" s="12">
        <v>0</v>
      </c>
      <c r="P27" s="12">
        <v>0</v>
      </c>
      <c r="Q27" s="12">
        <v>0</v>
      </c>
      <c r="R27" s="14">
        <f t="shared" si="4"/>
        <v>11739</v>
      </c>
      <c r="S27" s="1"/>
    </row>
    <row r="28" spans="1:20" ht="50.1" customHeight="1">
      <c r="A28" s="1"/>
      <c r="B28" s="4" t="s">
        <v>176</v>
      </c>
      <c r="C28" s="4" t="s">
        <v>175</v>
      </c>
      <c r="D28" s="4" t="s">
        <v>174</v>
      </c>
      <c r="E28" s="138" t="s">
        <v>173</v>
      </c>
      <c r="F28" s="138"/>
      <c r="G28" s="15">
        <f t="shared" si="6"/>
        <v>3000</v>
      </c>
      <c r="H28" s="12">
        <v>3000</v>
      </c>
      <c r="I28" s="12">
        <v>0</v>
      </c>
      <c r="J28" s="12">
        <v>0</v>
      </c>
      <c r="K28" s="12">
        <v>0</v>
      </c>
      <c r="L28" s="15">
        <f t="shared" si="7"/>
        <v>0</v>
      </c>
      <c r="M28" s="12">
        <v>0</v>
      </c>
      <c r="N28" s="12">
        <v>0</v>
      </c>
      <c r="O28" s="12">
        <v>0</v>
      </c>
      <c r="P28" s="12">
        <v>0</v>
      </c>
      <c r="Q28" s="12">
        <v>0</v>
      </c>
      <c r="R28" s="14">
        <f t="shared" si="4"/>
        <v>3000</v>
      </c>
      <c r="S28" s="1"/>
    </row>
    <row r="29" spans="1:20" ht="33.950000000000003" customHeight="1">
      <c r="A29" s="1"/>
      <c r="B29" s="4" t="s">
        <v>172</v>
      </c>
      <c r="C29" s="4" t="s">
        <v>82</v>
      </c>
      <c r="D29" s="4" t="s">
        <v>81</v>
      </c>
      <c r="E29" s="138" t="s">
        <v>80</v>
      </c>
      <c r="F29" s="138"/>
      <c r="G29" s="15">
        <f t="shared" si="6"/>
        <v>165262</v>
      </c>
      <c r="H29" s="12">
        <v>165262</v>
      </c>
      <c r="I29" s="12">
        <v>0</v>
      </c>
      <c r="J29" s="12">
        <v>0</v>
      </c>
      <c r="K29" s="12">
        <v>0</v>
      </c>
      <c r="L29" s="15">
        <f t="shared" si="7"/>
        <v>53000</v>
      </c>
      <c r="M29" s="12">
        <v>53000</v>
      </c>
      <c r="N29" s="12">
        <v>0</v>
      </c>
      <c r="O29" s="12">
        <v>0</v>
      </c>
      <c r="P29" s="12">
        <v>0</v>
      </c>
      <c r="Q29" s="12">
        <v>53000</v>
      </c>
      <c r="R29" s="14">
        <f t="shared" si="4"/>
        <v>218262</v>
      </c>
      <c r="S29" s="1"/>
    </row>
    <row r="30" spans="1:20" ht="26.1" customHeight="1">
      <c r="A30" s="1"/>
      <c r="B30" s="4" t="s">
        <v>171</v>
      </c>
      <c r="C30" s="4" t="s">
        <v>170</v>
      </c>
      <c r="D30" s="4" t="s">
        <v>166</v>
      </c>
      <c r="E30" s="138" t="s">
        <v>169</v>
      </c>
      <c r="F30" s="138"/>
      <c r="G30" s="15">
        <f t="shared" si="6"/>
        <v>6344774</v>
      </c>
      <c r="H30" s="12">
        <v>6344774</v>
      </c>
      <c r="I30" s="12">
        <v>4730952</v>
      </c>
      <c r="J30" s="12">
        <v>439180</v>
      </c>
      <c r="K30" s="12">
        <v>0</v>
      </c>
      <c r="L30" s="15">
        <f t="shared" si="7"/>
        <v>526800</v>
      </c>
      <c r="M30" s="12">
        <v>9800</v>
      </c>
      <c r="N30" s="12">
        <v>517000</v>
      </c>
      <c r="O30" s="12">
        <v>0</v>
      </c>
      <c r="P30" s="12">
        <v>0</v>
      </c>
      <c r="Q30" s="12">
        <v>9800</v>
      </c>
      <c r="R30" s="14">
        <f t="shared" si="4"/>
        <v>6871574</v>
      </c>
      <c r="S30" s="1"/>
    </row>
    <row r="31" spans="1:20" ht="18" customHeight="1">
      <c r="A31" s="1"/>
      <c r="B31" s="4" t="s">
        <v>168</v>
      </c>
      <c r="C31" s="4" t="s">
        <v>167</v>
      </c>
      <c r="D31" s="4" t="s">
        <v>166</v>
      </c>
      <c r="E31" s="138" t="s">
        <v>165</v>
      </c>
      <c r="F31" s="138"/>
      <c r="G31" s="15">
        <f t="shared" si="6"/>
        <v>1057000</v>
      </c>
      <c r="H31" s="12">
        <v>1057000</v>
      </c>
      <c r="I31" s="12">
        <v>0</v>
      </c>
      <c r="J31" s="12">
        <v>0</v>
      </c>
      <c r="K31" s="12">
        <v>0</v>
      </c>
      <c r="L31" s="15">
        <f t="shared" si="7"/>
        <v>0</v>
      </c>
      <c r="M31" s="12">
        <v>0</v>
      </c>
      <c r="N31" s="12">
        <v>0</v>
      </c>
      <c r="O31" s="12">
        <v>0</v>
      </c>
      <c r="P31" s="12">
        <v>0</v>
      </c>
      <c r="Q31" s="12">
        <v>0</v>
      </c>
      <c r="R31" s="14">
        <f t="shared" si="4"/>
        <v>1057000</v>
      </c>
      <c r="S31" s="1"/>
    </row>
    <row r="32" spans="1:20" ht="18" customHeight="1">
      <c r="A32" s="1"/>
      <c r="B32" s="5" t="s">
        <v>12</v>
      </c>
      <c r="C32" s="5" t="s">
        <v>164</v>
      </c>
      <c r="D32" s="3" t="s">
        <v>12</v>
      </c>
      <c r="E32" s="137" t="s">
        <v>163</v>
      </c>
      <c r="F32" s="137"/>
      <c r="G32" s="14">
        <f>SUM(G33:G36)</f>
        <v>10610362</v>
      </c>
      <c r="H32" s="14">
        <f t="shared" ref="H32:R32" si="8">SUM(H33:H36)</f>
        <v>2266412</v>
      </c>
      <c r="I32" s="14">
        <f t="shared" si="8"/>
        <v>12460</v>
      </c>
      <c r="J32" s="14">
        <f t="shared" si="8"/>
        <v>1600412</v>
      </c>
      <c r="K32" s="14">
        <f t="shared" si="8"/>
        <v>8343950</v>
      </c>
      <c r="L32" s="14">
        <f t="shared" si="8"/>
        <v>798973</v>
      </c>
      <c r="M32" s="14">
        <f t="shared" si="8"/>
        <v>798973</v>
      </c>
      <c r="N32" s="14">
        <f t="shared" si="8"/>
        <v>0</v>
      </c>
      <c r="O32" s="14">
        <f t="shared" si="8"/>
        <v>0</v>
      </c>
      <c r="P32" s="14">
        <f t="shared" si="8"/>
        <v>0</v>
      </c>
      <c r="Q32" s="14">
        <f t="shared" si="8"/>
        <v>798973</v>
      </c>
      <c r="R32" s="14">
        <f t="shared" si="8"/>
        <v>11409335</v>
      </c>
      <c r="S32" s="1"/>
    </row>
    <row r="33" spans="1:20" ht="18" customHeight="1">
      <c r="A33" s="1"/>
      <c r="B33" s="4" t="s">
        <v>162</v>
      </c>
      <c r="C33" s="4" t="s">
        <v>161</v>
      </c>
      <c r="D33" s="4" t="s">
        <v>151</v>
      </c>
      <c r="E33" s="138" t="s">
        <v>160</v>
      </c>
      <c r="F33" s="138"/>
      <c r="G33" s="15">
        <f>H33+K33</f>
        <v>3091000</v>
      </c>
      <c r="H33" s="12">
        <v>0</v>
      </c>
      <c r="I33" s="12">
        <v>0</v>
      </c>
      <c r="J33" s="12">
        <v>0</v>
      </c>
      <c r="K33" s="12">
        <v>3091000</v>
      </c>
      <c r="L33" s="15">
        <f>N33+Q33</f>
        <v>160000</v>
      </c>
      <c r="M33" s="12">
        <v>160000</v>
      </c>
      <c r="N33" s="12">
        <v>0</v>
      </c>
      <c r="O33" s="12">
        <v>0</v>
      </c>
      <c r="P33" s="12">
        <v>0</v>
      </c>
      <c r="Q33" s="12">
        <v>160000</v>
      </c>
      <c r="R33" s="14">
        <f t="shared" si="4"/>
        <v>3251000</v>
      </c>
      <c r="S33" s="1"/>
    </row>
    <row r="34" spans="1:20" ht="18" customHeight="1">
      <c r="A34" s="1"/>
      <c r="B34" s="4" t="s">
        <v>159</v>
      </c>
      <c r="C34" s="4" t="s">
        <v>158</v>
      </c>
      <c r="D34" s="4" t="s">
        <v>151</v>
      </c>
      <c r="E34" s="138" t="s">
        <v>157</v>
      </c>
      <c r="F34" s="138"/>
      <c r="G34" s="15">
        <f t="shared" ref="G34:G36" si="9">H34+K34</f>
        <v>600412</v>
      </c>
      <c r="H34" s="12">
        <v>600412</v>
      </c>
      <c r="I34" s="12">
        <v>0</v>
      </c>
      <c r="J34" s="12">
        <v>650412</v>
      </c>
      <c r="K34" s="12">
        <v>0</v>
      </c>
      <c r="L34" s="15">
        <f t="shared" ref="L34:L36" si="10">N34+Q34</f>
        <v>0</v>
      </c>
      <c r="M34" s="12">
        <v>0</v>
      </c>
      <c r="N34" s="12">
        <v>0</v>
      </c>
      <c r="O34" s="12">
        <v>0</v>
      </c>
      <c r="P34" s="12">
        <v>0</v>
      </c>
      <c r="Q34" s="12">
        <v>0</v>
      </c>
      <c r="R34" s="14">
        <f t="shared" si="4"/>
        <v>600412</v>
      </c>
      <c r="S34" s="1"/>
    </row>
    <row r="35" spans="1:20" ht="18" customHeight="1">
      <c r="A35" s="1"/>
      <c r="B35" s="4" t="s">
        <v>156</v>
      </c>
      <c r="C35" s="4" t="s">
        <v>155</v>
      </c>
      <c r="D35" s="4" t="s">
        <v>151</v>
      </c>
      <c r="E35" s="138" t="s">
        <v>154</v>
      </c>
      <c r="F35" s="138"/>
      <c r="G35" s="15">
        <f t="shared" si="9"/>
        <v>1330000</v>
      </c>
      <c r="H35" s="12">
        <v>1330000</v>
      </c>
      <c r="I35" s="12">
        <v>0</v>
      </c>
      <c r="J35" s="12">
        <v>950000</v>
      </c>
      <c r="K35" s="12">
        <v>0</v>
      </c>
      <c r="L35" s="15">
        <f t="shared" si="10"/>
        <v>0</v>
      </c>
      <c r="M35" s="12">
        <v>0</v>
      </c>
      <c r="N35" s="12">
        <v>0</v>
      </c>
      <c r="O35" s="12">
        <v>0</v>
      </c>
      <c r="P35" s="12">
        <v>0</v>
      </c>
      <c r="Q35" s="12">
        <v>0</v>
      </c>
      <c r="R35" s="14">
        <f t="shared" si="4"/>
        <v>1330000</v>
      </c>
      <c r="S35" s="1"/>
    </row>
    <row r="36" spans="1:20" ht="14.1" customHeight="1">
      <c r="A36" s="1"/>
      <c r="B36" s="4" t="s">
        <v>153</v>
      </c>
      <c r="C36" s="4" t="s">
        <v>152</v>
      </c>
      <c r="D36" s="4" t="s">
        <v>151</v>
      </c>
      <c r="E36" s="138" t="s">
        <v>150</v>
      </c>
      <c r="F36" s="138"/>
      <c r="G36" s="15">
        <f t="shared" si="9"/>
        <v>5588950</v>
      </c>
      <c r="H36" s="12">
        <v>336000</v>
      </c>
      <c r="I36" s="12">
        <v>12460</v>
      </c>
      <c r="J36" s="12">
        <v>0</v>
      </c>
      <c r="K36" s="12">
        <v>5252950</v>
      </c>
      <c r="L36" s="15">
        <f t="shared" si="10"/>
        <v>638973</v>
      </c>
      <c r="M36" s="12">
        <v>638973</v>
      </c>
      <c r="N36" s="12">
        <v>0</v>
      </c>
      <c r="O36" s="12">
        <v>0</v>
      </c>
      <c r="P36" s="12">
        <v>0</v>
      </c>
      <c r="Q36" s="12">
        <v>638973</v>
      </c>
      <c r="R36" s="14">
        <f t="shared" si="4"/>
        <v>6227923</v>
      </c>
      <c r="S36" s="1"/>
    </row>
    <row r="37" spans="1:20" ht="14.1" customHeight="1">
      <c r="A37" s="1"/>
      <c r="B37" s="5" t="s">
        <v>12</v>
      </c>
      <c r="C37" s="5" t="s">
        <v>79</v>
      </c>
      <c r="D37" s="3" t="s">
        <v>12</v>
      </c>
      <c r="E37" s="137" t="s">
        <v>78</v>
      </c>
      <c r="F37" s="137"/>
      <c r="G37" s="14">
        <f>G38+G39+G40+G42+G41+G43</f>
        <v>4831859</v>
      </c>
      <c r="H37" s="14">
        <f t="shared" ref="H37:Q37" si="11">H38+H39+H40+H42+H41+H43</f>
        <v>4459412</v>
      </c>
      <c r="I37" s="14">
        <f t="shared" si="11"/>
        <v>131426</v>
      </c>
      <c r="J37" s="14">
        <f t="shared" si="11"/>
        <v>0</v>
      </c>
      <c r="K37" s="14">
        <f t="shared" si="11"/>
        <v>372447</v>
      </c>
      <c r="L37" s="14">
        <f t="shared" si="11"/>
        <v>8412689.7800000012</v>
      </c>
      <c r="M37" s="14">
        <f t="shared" si="11"/>
        <v>8399689.7800000012</v>
      </c>
      <c r="N37" s="14">
        <f t="shared" si="11"/>
        <v>13000</v>
      </c>
      <c r="O37" s="14">
        <f t="shared" si="11"/>
        <v>0</v>
      </c>
      <c r="P37" s="14">
        <f t="shared" si="11"/>
        <v>0</v>
      </c>
      <c r="Q37" s="14">
        <f t="shared" si="11"/>
        <v>8399689.7800000012</v>
      </c>
      <c r="R37" s="14">
        <f>R38+R39+R40+R42+R41+R43</f>
        <v>13244548.780000001</v>
      </c>
      <c r="S37" s="14" t="e">
        <f>S38+S39+S40+S42+S41+S43+#REF!</f>
        <v>#REF!</v>
      </c>
      <c r="T37" s="14" t="e">
        <f>T38+T39+T40+T42+T41+T43+#REF!</f>
        <v>#REF!</v>
      </c>
    </row>
    <row r="38" spans="1:20" ht="18" customHeight="1">
      <c r="A38" s="1"/>
      <c r="B38" s="4" t="s">
        <v>149</v>
      </c>
      <c r="C38" s="4" t="s">
        <v>148</v>
      </c>
      <c r="D38" s="4" t="s">
        <v>147</v>
      </c>
      <c r="E38" s="138" t="s">
        <v>146</v>
      </c>
      <c r="F38" s="138"/>
      <c r="G38" s="15">
        <f>H38+K38</f>
        <v>0</v>
      </c>
      <c r="H38" s="12">
        <v>0</v>
      </c>
      <c r="I38" s="12">
        <v>0</v>
      </c>
      <c r="J38" s="12">
        <v>0</v>
      </c>
      <c r="K38" s="12">
        <v>0</v>
      </c>
      <c r="L38" s="15">
        <f>N38+Q38</f>
        <v>1331386</v>
      </c>
      <c r="M38" s="12">
        <v>1331386</v>
      </c>
      <c r="N38" s="12">
        <v>0</v>
      </c>
      <c r="O38" s="12">
        <v>0</v>
      </c>
      <c r="P38" s="12">
        <v>0</v>
      </c>
      <c r="Q38" s="12">
        <v>1331386</v>
      </c>
      <c r="R38" s="14">
        <f t="shared" si="4"/>
        <v>1331386</v>
      </c>
      <c r="S38" s="1"/>
    </row>
    <row r="39" spans="1:20" ht="26.1" customHeight="1">
      <c r="A39" s="1"/>
      <c r="B39" s="4" t="s">
        <v>145</v>
      </c>
      <c r="C39" s="4" t="s">
        <v>76</v>
      </c>
      <c r="D39" s="4" t="s">
        <v>75</v>
      </c>
      <c r="E39" s="138" t="s">
        <v>74</v>
      </c>
      <c r="F39" s="138"/>
      <c r="G39" s="15">
        <f t="shared" ref="G39:G42" si="12">H39+K39</f>
        <v>0</v>
      </c>
      <c r="H39" s="12">
        <v>0</v>
      </c>
      <c r="I39" s="12">
        <v>0</v>
      </c>
      <c r="J39" s="12">
        <v>0</v>
      </c>
      <c r="K39" s="12">
        <v>0</v>
      </c>
      <c r="L39" s="15">
        <f t="shared" ref="L39:L43" si="13">N39+Q39</f>
        <v>7039129.7800000003</v>
      </c>
      <c r="M39" s="12">
        <v>7039129.7800000003</v>
      </c>
      <c r="N39" s="12">
        <v>0</v>
      </c>
      <c r="O39" s="12">
        <v>0</v>
      </c>
      <c r="P39" s="12">
        <v>0</v>
      </c>
      <c r="Q39" s="12">
        <v>7039129.7800000003</v>
      </c>
      <c r="R39" s="14">
        <f t="shared" si="4"/>
        <v>7039129.7800000003</v>
      </c>
      <c r="S39" s="1"/>
    </row>
    <row r="40" spans="1:20" ht="26.1" customHeight="1">
      <c r="A40" s="1"/>
      <c r="B40" s="4" t="s">
        <v>144</v>
      </c>
      <c r="C40" s="4" t="s">
        <v>143</v>
      </c>
      <c r="D40" s="4" t="s">
        <v>142</v>
      </c>
      <c r="E40" s="138" t="s">
        <v>141</v>
      </c>
      <c r="F40" s="138"/>
      <c r="G40" s="15">
        <f t="shared" si="12"/>
        <v>3831219</v>
      </c>
      <c r="H40" s="12">
        <v>3719969</v>
      </c>
      <c r="I40" s="12">
        <v>0</v>
      </c>
      <c r="J40" s="12">
        <v>0</v>
      </c>
      <c r="K40" s="12">
        <v>111250</v>
      </c>
      <c r="L40" s="15">
        <f t="shared" si="13"/>
        <v>29174</v>
      </c>
      <c r="M40" s="12">
        <v>29174</v>
      </c>
      <c r="N40" s="12">
        <v>0</v>
      </c>
      <c r="O40" s="12">
        <v>0</v>
      </c>
      <c r="P40" s="12">
        <v>0</v>
      </c>
      <c r="Q40" s="12">
        <v>29174</v>
      </c>
      <c r="R40" s="14">
        <f t="shared" si="4"/>
        <v>3860393</v>
      </c>
      <c r="S40" s="1"/>
    </row>
    <row r="41" spans="1:20" ht="75.75" customHeight="1">
      <c r="A41" s="1"/>
      <c r="B41" s="36" t="s">
        <v>262</v>
      </c>
      <c r="C41" s="4">
        <v>7691</v>
      </c>
      <c r="D41" s="36" t="s">
        <v>75</v>
      </c>
      <c r="E41" s="138" t="s">
        <v>263</v>
      </c>
      <c r="F41" s="138"/>
      <c r="G41" s="15">
        <f t="shared" ref="G41" si="14">H41+K41</f>
        <v>0</v>
      </c>
      <c r="H41" s="12">
        <v>0</v>
      </c>
      <c r="I41" s="12">
        <v>0</v>
      </c>
      <c r="J41" s="12">
        <v>0</v>
      </c>
      <c r="K41" s="12">
        <v>0</v>
      </c>
      <c r="L41" s="15">
        <f t="shared" ref="L41" si="15">N41+Q41</f>
        <v>13000</v>
      </c>
      <c r="M41" s="12">
        <v>0</v>
      </c>
      <c r="N41" s="12">
        <v>13000</v>
      </c>
      <c r="O41" s="12">
        <v>0</v>
      </c>
      <c r="P41" s="12">
        <v>0</v>
      </c>
      <c r="Q41" s="12">
        <v>0</v>
      </c>
      <c r="R41" s="14">
        <f t="shared" ref="R41" si="16">G41+L41</f>
        <v>13000</v>
      </c>
      <c r="S41" s="1"/>
    </row>
    <row r="42" spans="1:20" ht="18" customHeight="1">
      <c r="A42" s="1"/>
      <c r="B42" s="4" t="s">
        <v>140</v>
      </c>
      <c r="C42" s="4" t="s">
        <v>139</v>
      </c>
      <c r="D42" s="4" t="s">
        <v>75</v>
      </c>
      <c r="E42" s="138" t="s">
        <v>138</v>
      </c>
      <c r="F42" s="138"/>
      <c r="G42" s="15">
        <f t="shared" si="12"/>
        <v>815640</v>
      </c>
      <c r="H42" s="12">
        <v>554443</v>
      </c>
      <c r="I42" s="12">
        <v>131426</v>
      </c>
      <c r="J42" s="12">
        <v>0</v>
      </c>
      <c r="K42" s="12">
        <v>261197</v>
      </c>
      <c r="L42" s="15">
        <f t="shared" si="13"/>
        <v>0</v>
      </c>
      <c r="M42" s="12">
        <v>0</v>
      </c>
      <c r="N42" s="12">
        <v>0</v>
      </c>
      <c r="O42" s="12">
        <v>0</v>
      </c>
      <c r="P42" s="12">
        <v>0</v>
      </c>
      <c r="Q42" s="12">
        <v>0</v>
      </c>
      <c r="R42" s="14">
        <f t="shared" si="4"/>
        <v>815640</v>
      </c>
      <c r="S42" s="1"/>
    </row>
    <row r="43" spans="1:20" ht="30" customHeight="1">
      <c r="A43" s="1"/>
      <c r="B43" s="44" t="s">
        <v>271</v>
      </c>
      <c r="C43" s="4">
        <v>7540</v>
      </c>
      <c r="D43" s="18" t="s">
        <v>75</v>
      </c>
      <c r="E43" s="139" t="s">
        <v>272</v>
      </c>
      <c r="F43" s="140"/>
      <c r="G43" s="15">
        <f>H43</f>
        <v>185000</v>
      </c>
      <c r="H43" s="12">
        <v>185000</v>
      </c>
      <c r="I43" s="12">
        <v>0</v>
      </c>
      <c r="J43" s="12">
        <v>0</v>
      </c>
      <c r="K43" s="12">
        <v>0</v>
      </c>
      <c r="L43" s="15">
        <f t="shared" si="13"/>
        <v>0</v>
      </c>
      <c r="M43" s="12">
        <v>0</v>
      </c>
      <c r="N43" s="12">
        <v>0</v>
      </c>
      <c r="O43" s="12">
        <v>0</v>
      </c>
      <c r="P43" s="12">
        <v>0</v>
      </c>
      <c r="Q43" s="12">
        <v>0</v>
      </c>
      <c r="R43" s="14">
        <f t="shared" si="4"/>
        <v>185000</v>
      </c>
      <c r="S43" s="1"/>
    </row>
    <row r="44" spans="1:20" ht="14.1" customHeight="1">
      <c r="A44" s="1"/>
      <c r="B44" s="5" t="s">
        <v>12</v>
      </c>
      <c r="C44" s="5" t="s">
        <v>30</v>
      </c>
      <c r="D44" s="3" t="s">
        <v>12</v>
      </c>
      <c r="E44" s="137" t="s">
        <v>29</v>
      </c>
      <c r="F44" s="137"/>
      <c r="G44" s="14">
        <f>G45+G46+G47+G48</f>
        <v>358000</v>
      </c>
      <c r="H44" s="14">
        <f t="shared" ref="H44:Q44" si="17">H45+H46+H47+H48</f>
        <v>358000</v>
      </c>
      <c r="I44" s="14">
        <f t="shared" si="17"/>
        <v>0</v>
      </c>
      <c r="J44" s="14">
        <f t="shared" si="17"/>
        <v>0</v>
      </c>
      <c r="K44" s="14">
        <f t="shared" si="17"/>
        <v>0</v>
      </c>
      <c r="L44" s="14">
        <f>L45+L46+L47+L48+L49</f>
        <v>209141</v>
      </c>
      <c r="M44" s="14">
        <f t="shared" si="17"/>
        <v>160000</v>
      </c>
      <c r="N44" s="14">
        <f>N45+N46+N47+N48+N49</f>
        <v>49141</v>
      </c>
      <c r="O44" s="14">
        <f t="shared" si="17"/>
        <v>0</v>
      </c>
      <c r="P44" s="14">
        <f t="shared" si="17"/>
        <v>0</v>
      </c>
      <c r="Q44" s="14">
        <f t="shared" si="17"/>
        <v>160000</v>
      </c>
      <c r="R44" s="14">
        <f>R45+R46+R47+R48+R49</f>
        <v>567141</v>
      </c>
      <c r="S44" s="1"/>
    </row>
    <row r="45" spans="1:20" ht="14.1" customHeight="1">
      <c r="A45" s="1"/>
      <c r="B45" s="4" t="s">
        <v>137</v>
      </c>
      <c r="C45" s="4" t="s">
        <v>136</v>
      </c>
      <c r="D45" s="4" t="s">
        <v>135</v>
      </c>
      <c r="E45" s="138" t="s">
        <v>134</v>
      </c>
      <c r="F45" s="138"/>
      <c r="G45" s="15">
        <f>H45+K45</f>
        <v>15000</v>
      </c>
      <c r="H45" s="12">
        <v>15000</v>
      </c>
      <c r="I45" s="12">
        <v>0</v>
      </c>
      <c r="J45" s="12">
        <v>0</v>
      </c>
      <c r="K45" s="12">
        <v>0</v>
      </c>
      <c r="L45" s="15">
        <f>N45+Q45</f>
        <v>0</v>
      </c>
      <c r="M45" s="12">
        <v>0</v>
      </c>
      <c r="N45" s="12">
        <v>0</v>
      </c>
      <c r="O45" s="12">
        <v>0</v>
      </c>
      <c r="P45" s="12">
        <v>0</v>
      </c>
      <c r="Q45" s="12">
        <v>0</v>
      </c>
      <c r="R45" s="14">
        <f t="shared" si="4"/>
        <v>15000</v>
      </c>
      <c r="S45" s="1"/>
    </row>
    <row r="46" spans="1:20" ht="14.1" customHeight="1">
      <c r="A46" s="1"/>
      <c r="B46" s="4" t="s">
        <v>133</v>
      </c>
      <c r="C46" s="4" t="s">
        <v>132</v>
      </c>
      <c r="D46" s="4" t="s">
        <v>131</v>
      </c>
      <c r="E46" s="138" t="s">
        <v>130</v>
      </c>
      <c r="F46" s="138"/>
      <c r="G46" s="15">
        <f t="shared" ref="G46:G49" si="18">H46+K46</f>
        <v>273000</v>
      </c>
      <c r="H46" s="12">
        <v>273000</v>
      </c>
      <c r="I46" s="12">
        <v>0</v>
      </c>
      <c r="J46" s="12">
        <v>0</v>
      </c>
      <c r="K46" s="12">
        <v>0</v>
      </c>
      <c r="L46" s="15">
        <f t="shared" ref="L46:L48" si="19">N46+Q46</f>
        <v>160000</v>
      </c>
      <c r="M46" s="12">
        <v>160000</v>
      </c>
      <c r="N46" s="12">
        <v>0</v>
      </c>
      <c r="O46" s="12">
        <v>0</v>
      </c>
      <c r="P46" s="12">
        <v>0</v>
      </c>
      <c r="Q46" s="12">
        <v>160000</v>
      </c>
      <c r="R46" s="14">
        <f t="shared" si="4"/>
        <v>433000</v>
      </c>
      <c r="S46" s="1"/>
    </row>
    <row r="47" spans="1:20" ht="18" customHeight="1">
      <c r="A47" s="1"/>
      <c r="B47" s="4" t="s">
        <v>129</v>
      </c>
      <c r="C47" s="4" t="s">
        <v>128</v>
      </c>
      <c r="D47" s="4" t="s">
        <v>127</v>
      </c>
      <c r="E47" s="138" t="s">
        <v>126</v>
      </c>
      <c r="F47" s="138"/>
      <c r="G47" s="15">
        <f t="shared" si="18"/>
        <v>0</v>
      </c>
      <c r="H47" s="12">
        <v>0</v>
      </c>
      <c r="I47" s="12">
        <v>0</v>
      </c>
      <c r="J47" s="12">
        <v>0</v>
      </c>
      <c r="K47" s="12">
        <v>0</v>
      </c>
      <c r="L47" s="15">
        <f t="shared" si="19"/>
        <v>38141</v>
      </c>
      <c r="M47" s="12">
        <v>0</v>
      </c>
      <c r="N47" s="12">
        <v>38141</v>
      </c>
      <c r="O47" s="12">
        <v>0</v>
      </c>
      <c r="P47" s="12">
        <v>0</v>
      </c>
      <c r="Q47" s="12">
        <v>0</v>
      </c>
      <c r="R47" s="14">
        <f t="shared" si="4"/>
        <v>38141</v>
      </c>
      <c r="S47" s="1"/>
    </row>
    <row r="48" spans="1:20" ht="18" customHeight="1">
      <c r="A48" s="1"/>
      <c r="B48" s="4" t="s">
        <v>125</v>
      </c>
      <c r="C48" s="4" t="s">
        <v>124</v>
      </c>
      <c r="D48" s="4" t="s">
        <v>123</v>
      </c>
      <c r="E48" s="138" t="s">
        <v>122</v>
      </c>
      <c r="F48" s="138"/>
      <c r="G48" s="15">
        <f t="shared" si="18"/>
        <v>70000</v>
      </c>
      <c r="H48" s="12">
        <v>70000</v>
      </c>
      <c r="I48" s="12">
        <v>0</v>
      </c>
      <c r="J48" s="12">
        <v>0</v>
      </c>
      <c r="K48" s="12">
        <v>0</v>
      </c>
      <c r="L48" s="15">
        <f t="shared" si="19"/>
        <v>0</v>
      </c>
      <c r="M48" s="12">
        <v>0</v>
      </c>
      <c r="N48" s="12">
        <v>0</v>
      </c>
      <c r="O48" s="12">
        <v>0</v>
      </c>
      <c r="P48" s="12">
        <v>0</v>
      </c>
      <c r="Q48" s="12">
        <v>0</v>
      </c>
      <c r="R48" s="14">
        <f t="shared" si="4"/>
        <v>70000</v>
      </c>
      <c r="S48" s="1"/>
    </row>
    <row r="49" spans="1:21" ht="18" customHeight="1">
      <c r="A49" s="1"/>
      <c r="B49" s="44" t="s">
        <v>554</v>
      </c>
      <c r="C49" s="4">
        <v>8313</v>
      </c>
      <c r="D49" s="44" t="s">
        <v>555</v>
      </c>
      <c r="E49" s="139" t="s">
        <v>270</v>
      </c>
      <c r="F49" s="140"/>
      <c r="G49" s="15">
        <f t="shared" si="18"/>
        <v>0</v>
      </c>
      <c r="H49" s="12">
        <v>0</v>
      </c>
      <c r="I49" s="12">
        <v>0</v>
      </c>
      <c r="J49" s="12">
        <v>0</v>
      </c>
      <c r="K49" s="12">
        <v>0</v>
      </c>
      <c r="L49" s="15">
        <f>N49</f>
        <v>11000</v>
      </c>
      <c r="M49" s="12">
        <v>0</v>
      </c>
      <c r="N49" s="12">
        <v>11000</v>
      </c>
      <c r="O49" s="12">
        <v>0</v>
      </c>
      <c r="P49" s="12">
        <v>0</v>
      </c>
      <c r="Q49" s="12">
        <v>0</v>
      </c>
      <c r="R49" s="14">
        <f t="shared" si="4"/>
        <v>11000</v>
      </c>
      <c r="S49" s="1"/>
    </row>
    <row r="50" spans="1:21" ht="14.1" customHeight="1">
      <c r="A50" s="1"/>
      <c r="B50" s="5" t="s">
        <v>121</v>
      </c>
      <c r="C50" s="5" t="s">
        <v>12</v>
      </c>
      <c r="D50" s="3" t="s">
        <v>12</v>
      </c>
      <c r="E50" s="137" t="s">
        <v>119</v>
      </c>
      <c r="F50" s="137"/>
      <c r="G50" s="14">
        <f>G51</f>
        <v>83570574.930000007</v>
      </c>
      <c r="H50" s="14">
        <f t="shared" ref="H50:R50" si="20">H51</f>
        <v>83570574.930000007</v>
      </c>
      <c r="I50" s="14">
        <f t="shared" si="20"/>
        <v>55062103</v>
      </c>
      <c r="J50" s="14">
        <f t="shared" si="20"/>
        <v>8251866</v>
      </c>
      <c r="K50" s="14">
        <f t="shared" si="20"/>
        <v>0</v>
      </c>
      <c r="L50" s="14">
        <f t="shared" si="20"/>
        <v>13336091.710000001</v>
      </c>
      <c r="M50" s="14">
        <f t="shared" si="20"/>
        <v>12207945.710000001</v>
      </c>
      <c r="N50" s="14">
        <f t="shared" si="20"/>
        <v>1002400</v>
      </c>
      <c r="O50" s="14">
        <f t="shared" si="20"/>
        <v>0</v>
      </c>
      <c r="P50" s="14">
        <f t="shared" si="20"/>
        <v>0</v>
      </c>
      <c r="Q50" s="14">
        <f t="shared" si="20"/>
        <v>12333691.710000001</v>
      </c>
      <c r="R50" s="14">
        <f t="shared" si="20"/>
        <v>96906666.640000015</v>
      </c>
      <c r="S50" s="1"/>
    </row>
    <row r="51" spans="1:21" ht="14.1" customHeight="1">
      <c r="A51" s="1"/>
      <c r="B51" s="5" t="s">
        <v>120</v>
      </c>
      <c r="C51" s="5" t="s">
        <v>12</v>
      </c>
      <c r="D51" s="3" t="s">
        <v>12</v>
      </c>
      <c r="E51" s="137" t="s">
        <v>119</v>
      </c>
      <c r="F51" s="137"/>
      <c r="G51" s="14">
        <f>G52+G54+G69+G71</f>
        <v>83570574.930000007</v>
      </c>
      <c r="H51" s="14">
        <f t="shared" ref="H51:Q51" si="21">H52+H54+H69+H71</f>
        <v>83570574.930000007</v>
      </c>
      <c r="I51" s="14">
        <f t="shared" si="21"/>
        <v>55062103</v>
      </c>
      <c r="J51" s="14">
        <f t="shared" si="21"/>
        <v>8251866</v>
      </c>
      <c r="K51" s="14">
        <f t="shared" si="21"/>
        <v>0</v>
      </c>
      <c r="L51" s="14">
        <f t="shared" si="21"/>
        <v>13336091.710000001</v>
      </c>
      <c r="M51" s="14">
        <f>M52+M54+M69+M71</f>
        <v>12207945.710000001</v>
      </c>
      <c r="N51" s="14">
        <f t="shared" si="21"/>
        <v>1002400</v>
      </c>
      <c r="O51" s="14">
        <f t="shared" si="21"/>
        <v>0</v>
      </c>
      <c r="P51" s="14">
        <f t="shared" si="21"/>
        <v>0</v>
      </c>
      <c r="Q51" s="14">
        <f t="shared" si="21"/>
        <v>12333691.710000001</v>
      </c>
      <c r="R51" s="14">
        <f>R52+R54+R69+R71</f>
        <v>96906666.640000015</v>
      </c>
      <c r="S51" s="1"/>
    </row>
    <row r="52" spans="1:21" ht="14.1" customHeight="1">
      <c r="A52" s="1"/>
      <c r="B52" s="5" t="s">
        <v>12</v>
      </c>
      <c r="C52" s="5" t="s">
        <v>36</v>
      </c>
      <c r="D52" s="3" t="s">
        <v>12</v>
      </c>
      <c r="E52" s="137" t="s">
        <v>35</v>
      </c>
      <c r="F52" s="137"/>
      <c r="G52" s="14">
        <f>G53</f>
        <v>922558</v>
      </c>
      <c r="H52" s="14">
        <f t="shared" ref="H52:R52" si="22">H53</f>
        <v>922558</v>
      </c>
      <c r="I52" s="14">
        <f t="shared" si="22"/>
        <v>707379</v>
      </c>
      <c r="J52" s="14">
        <f t="shared" si="22"/>
        <v>32000</v>
      </c>
      <c r="K52" s="14">
        <f t="shared" si="22"/>
        <v>0</v>
      </c>
      <c r="L52" s="14">
        <f t="shared" si="22"/>
        <v>0</v>
      </c>
      <c r="M52" s="14">
        <f t="shared" si="22"/>
        <v>0</v>
      </c>
      <c r="N52" s="14">
        <f t="shared" si="22"/>
        <v>0</v>
      </c>
      <c r="O52" s="14">
        <f t="shared" si="22"/>
        <v>0</v>
      </c>
      <c r="P52" s="14">
        <f t="shared" si="22"/>
        <v>0</v>
      </c>
      <c r="Q52" s="14">
        <f t="shared" si="22"/>
        <v>0</v>
      </c>
      <c r="R52" s="14">
        <f t="shared" si="22"/>
        <v>922558</v>
      </c>
      <c r="S52" s="1"/>
    </row>
    <row r="53" spans="1:21" ht="26.1" customHeight="1">
      <c r="A53" s="1"/>
      <c r="B53" s="4" t="s">
        <v>118</v>
      </c>
      <c r="C53" s="4" t="s">
        <v>33</v>
      </c>
      <c r="D53" s="4" t="s">
        <v>32</v>
      </c>
      <c r="E53" s="138" t="s">
        <v>31</v>
      </c>
      <c r="F53" s="138"/>
      <c r="G53" s="15">
        <f>H53+K53</f>
        <v>922558</v>
      </c>
      <c r="H53" s="12">
        <v>922558</v>
      </c>
      <c r="I53" s="12">
        <v>707379</v>
      </c>
      <c r="J53" s="12">
        <v>32000</v>
      </c>
      <c r="K53" s="12">
        <v>0</v>
      </c>
      <c r="L53" s="15">
        <f>N53+Q53</f>
        <v>0</v>
      </c>
      <c r="M53" s="12">
        <v>0</v>
      </c>
      <c r="N53" s="12">
        <v>0</v>
      </c>
      <c r="O53" s="12">
        <v>0</v>
      </c>
      <c r="P53" s="12">
        <v>0</v>
      </c>
      <c r="Q53" s="12">
        <v>0</v>
      </c>
      <c r="R53" s="14">
        <f t="shared" si="4"/>
        <v>922558</v>
      </c>
      <c r="S53" s="1"/>
    </row>
    <row r="54" spans="1:21" ht="14.1" customHeight="1">
      <c r="A54" s="1"/>
      <c r="B54" s="5" t="s">
        <v>12</v>
      </c>
      <c r="C54" s="5" t="s">
        <v>69</v>
      </c>
      <c r="D54" s="3" t="s">
        <v>12</v>
      </c>
      <c r="E54" s="137" t="s">
        <v>68</v>
      </c>
      <c r="F54" s="137"/>
      <c r="G54" s="14">
        <f>SUM(G55:G66)</f>
        <v>82549830.930000007</v>
      </c>
      <c r="H54" s="14">
        <f t="shared" ref="H54:K54" si="23">SUM(H55:H66)</f>
        <v>82549830.930000007</v>
      </c>
      <c r="I54" s="14">
        <f t="shared" si="23"/>
        <v>54354724</v>
      </c>
      <c r="J54" s="14">
        <f t="shared" si="23"/>
        <v>8219866</v>
      </c>
      <c r="K54" s="14">
        <f t="shared" si="23"/>
        <v>0</v>
      </c>
      <c r="L54" s="14">
        <f>SUM(L55:L68)</f>
        <v>5033164</v>
      </c>
      <c r="M54" s="14">
        <f>SUM(M55:M68)</f>
        <v>3905018</v>
      </c>
      <c r="N54" s="14">
        <f t="shared" ref="N54:Q54" si="24">SUM(N55:N68)</f>
        <v>1002400</v>
      </c>
      <c r="O54" s="14">
        <f t="shared" si="24"/>
        <v>0</v>
      </c>
      <c r="P54" s="14">
        <f t="shared" si="24"/>
        <v>0</v>
      </c>
      <c r="Q54" s="14">
        <f t="shared" si="24"/>
        <v>4030764</v>
      </c>
      <c r="R54" s="14">
        <f>SUM(R55:R68)</f>
        <v>87582994.930000007</v>
      </c>
      <c r="S54" s="1"/>
    </row>
    <row r="55" spans="1:21" ht="14.1" customHeight="1">
      <c r="A55" s="1"/>
      <c r="B55" s="4" t="s">
        <v>117</v>
      </c>
      <c r="C55" s="4" t="s">
        <v>116</v>
      </c>
      <c r="D55" s="4" t="s">
        <v>115</v>
      </c>
      <c r="E55" s="138" t="s">
        <v>114</v>
      </c>
      <c r="F55" s="138"/>
      <c r="G55" s="15">
        <f>H55+K55</f>
        <v>14625730</v>
      </c>
      <c r="H55" s="12">
        <v>14625730</v>
      </c>
      <c r="I55" s="12">
        <v>8914200</v>
      </c>
      <c r="J55" s="12">
        <v>2217694</v>
      </c>
      <c r="K55" s="12">
        <v>0</v>
      </c>
      <c r="L55" s="15">
        <f>N55+Q55</f>
        <v>825000</v>
      </c>
      <c r="M55" s="12">
        <v>25000</v>
      </c>
      <c r="N55" s="12">
        <v>800000</v>
      </c>
      <c r="O55" s="12">
        <v>0</v>
      </c>
      <c r="P55" s="12">
        <v>0</v>
      </c>
      <c r="Q55" s="12">
        <v>25000</v>
      </c>
      <c r="R55" s="14">
        <f t="shared" si="4"/>
        <v>15450730</v>
      </c>
      <c r="S55" s="1"/>
    </row>
    <row r="56" spans="1:21" ht="26.1" customHeight="1">
      <c r="A56" s="1"/>
      <c r="B56" s="4" t="s">
        <v>113</v>
      </c>
      <c r="C56" s="4" t="s">
        <v>112</v>
      </c>
      <c r="D56" s="4" t="s">
        <v>108</v>
      </c>
      <c r="E56" s="138" t="s">
        <v>111</v>
      </c>
      <c r="F56" s="138"/>
      <c r="G56" s="15">
        <f t="shared" ref="G56:G64" si="25">H56+K56</f>
        <v>28222828</v>
      </c>
      <c r="H56" s="12">
        <v>28222828</v>
      </c>
      <c r="I56" s="12">
        <v>15100452</v>
      </c>
      <c r="J56" s="12">
        <v>5853099</v>
      </c>
      <c r="K56" s="12">
        <v>0</v>
      </c>
      <c r="L56" s="15">
        <f>N56+Q56</f>
        <v>1087596</v>
      </c>
      <c r="M56" s="12">
        <v>887596</v>
      </c>
      <c r="N56" s="12">
        <v>200000</v>
      </c>
      <c r="O56" s="12">
        <v>0</v>
      </c>
      <c r="P56" s="12">
        <v>0</v>
      </c>
      <c r="Q56" s="12">
        <v>887596</v>
      </c>
      <c r="R56" s="14">
        <f t="shared" si="4"/>
        <v>29310424</v>
      </c>
      <c r="S56" s="1"/>
      <c r="U56" s="35"/>
    </row>
    <row r="57" spans="1:21" ht="26.1" customHeight="1">
      <c r="A57" s="1"/>
      <c r="B57" s="4" t="s">
        <v>110</v>
      </c>
      <c r="C57" s="4" t="s">
        <v>109</v>
      </c>
      <c r="D57" s="4" t="s">
        <v>108</v>
      </c>
      <c r="E57" s="138" t="s">
        <v>107</v>
      </c>
      <c r="F57" s="138"/>
      <c r="G57" s="15">
        <f t="shared" si="25"/>
        <v>31973500</v>
      </c>
      <c r="H57" s="12">
        <v>31973500</v>
      </c>
      <c r="I57" s="12">
        <v>26207785</v>
      </c>
      <c r="J57" s="12">
        <v>0</v>
      </c>
      <c r="K57" s="12">
        <v>0</v>
      </c>
      <c r="L57" s="15">
        <f t="shared" ref="L57:L64" si="26">N57+Q57</f>
        <v>0</v>
      </c>
      <c r="M57" s="12">
        <v>0</v>
      </c>
      <c r="N57" s="12">
        <v>0</v>
      </c>
      <c r="O57" s="12">
        <v>0</v>
      </c>
      <c r="P57" s="12">
        <v>0</v>
      </c>
      <c r="Q57" s="12">
        <v>0</v>
      </c>
      <c r="R57" s="14">
        <f t="shared" si="4"/>
        <v>31973500</v>
      </c>
      <c r="S57" s="1"/>
    </row>
    <row r="58" spans="1:21" ht="26.1" customHeight="1">
      <c r="A58" s="1"/>
      <c r="B58" s="4" t="s">
        <v>106</v>
      </c>
      <c r="C58" s="4" t="s">
        <v>81</v>
      </c>
      <c r="D58" s="4" t="s">
        <v>65</v>
      </c>
      <c r="E58" s="138" t="s">
        <v>105</v>
      </c>
      <c r="F58" s="138"/>
      <c r="G58" s="15">
        <f t="shared" si="25"/>
        <v>1146761</v>
      </c>
      <c r="H58" s="12">
        <v>1146761</v>
      </c>
      <c r="I58" s="12">
        <v>824474</v>
      </c>
      <c r="J58" s="12">
        <v>66673</v>
      </c>
      <c r="K58" s="12">
        <v>0</v>
      </c>
      <c r="L58" s="15">
        <f t="shared" si="26"/>
        <v>2400</v>
      </c>
      <c r="M58" s="12">
        <v>0</v>
      </c>
      <c r="N58" s="12">
        <v>2400</v>
      </c>
      <c r="O58" s="12">
        <v>0</v>
      </c>
      <c r="P58" s="12">
        <v>0</v>
      </c>
      <c r="Q58" s="12">
        <v>0</v>
      </c>
      <c r="R58" s="14">
        <f t="shared" si="4"/>
        <v>1149161</v>
      </c>
      <c r="S58" s="1"/>
    </row>
    <row r="59" spans="1:21" ht="18" customHeight="1">
      <c r="A59" s="1"/>
      <c r="B59" s="4" t="s">
        <v>104</v>
      </c>
      <c r="C59" s="4" t="s">
        <v>103</v>
      </c>
      <c r="D59" s="4" t="s">
        <v>87</v>
      </c>
      <c r="E59" s="138" t="s">
        <v>102</v>
      </c>
      <c r="F59" s="138"/>
      <c r="G59" s="15">
        <f t="shared" si="25"/>
        <v>2236939</v>
      </c>
      <c r="H59" s="12">
        <v>2236939</v>
      </c>
      <c r="I59" s="12">
        <v>1675018</v>
      </c>
      <c r="J59" s="12">
        <v>57500</v>
      </c>
      <c r="K59" s="12">
        <v>0</v>
      </c>
      <c r="L59" s="15">
        <f t="shared" si="26"/>
        <v>0</v>
      </c>
      <c r="M59" s="12">
        <v>0</v>
      </c>
      <c r="N59" s="12">
        <v>0</v>
      </c>
      <c r="O59" s="12">
        <v>0</v>
      </c>
      <c r="P59" s="12">
        <v>0</v>
      </c>
      <c r="Q59" s="12">
        <v>0</v>
      </c>
      <c r="R59" s="14">
        <f t="shared" si="4"/>
        <v>2236939</v>
      </c>
      <c r="S59" s="1"/>
    </row>
    <row r="60" spans="1:21" ht="14.1" customHeight="1">
      <c r="A60" s="1"/>
      <c r="B60" s="4" t="s">
        <v>101</v>
      </c>
      <c r="C60" s="4" t="s">
        <v>100</v>
      </c>
      <c r="D60" s="4" t="s">
        <v>87</v>
      </c>
      <c r="E60" s="138" t="s">
        <v>99</v>
      </c>
      <c r="F60" s="138"/>
      <c r="G60" s="15">
        <f t="shared" si="25"/>
        <v>2919177</v>
      </c>
      <c r="H60" s="12">
        <v>2919177</v>
      </c>
      <c r="I60" s="12">
        <v>560990</v>
      </c>
      <c r="J60" s="12">
        <v>0</v>
      </c>
      <c r="K60" s="12">
        <v>0</v>
      </c>
      <c r="L60" s="15">
        <f t="shared" si="26"/>
        <v>0</v>
      </c>
      <c r="M60" s="12">
        <v>0</v>
      </c>
      <c r="N60" s="12">
        <v>0</v>
      </c>
      <c r="O60" s="12">
        <v>0</v>
      </c>
      <c r="P60" s="12">
        <v>0</v>
      </c>
      <c r="Q60" s="12">
        <v>0</v>
      </c>
      <c r="R60" s="14">
        <f t="shared" si="4"/>
        <v>2919177</v>
      </c>
      <c r="S60" s="1"/>
    </row>
    <row r="61" spans="1:21" ht="26.1" customHeight="1">
      <c r="A61" s="1"/>
      <c r="B61" s="4" t="s">
        <v>98</v>
      </c>
      <c r="C61" s="4" t="s">
        <v>97</v>
      </c>
      <c r="D61" s="4" t="s">
        <v>87</v>
      </c>
      <c r="E61" s="138" t="s">
        <v>96</v>
      </c>
      <c r="F61" s="138"/>
      <c r="G61" s="15">
        <f t="shared" si="25"/>
        <v>120490</v>
      </c>
      <c r="H61" s="12">
        <v>120490</v>
      </c>
      <c r="I61" s="12">
        <v>43093</v>
      </c>
      <c r="J61" s="12">
        <v>24900</v>
      </c>
      <c r="K61" s="12">
        <v>0</v>
      </c>
      <c r="L61" s="15">
        <f t="shared" si="26"/>
        <v>23450</v>
      </c>
      <c r="M61" s="12">
        <v>23450</v>
      </c>
      <c r="N61" s="12">
        <v>0</v>
      </c>
      <c r="O61" s="12">
        <v>0</v>
      </c>
      <c r="P61" s="12">
        <v>0</v>
      </c>
      <c r="Q61" s="12">
        <v>23450</v>
      </c>
      <c r="R61" s="14">
        <f t="shared" si="4"/>
        <v>143940</v>
      </c>
      <c r="S61" s="1"/>
    </row>
    <row r="62" spans="1:21" ht="26.1" customHeight="1">
      <c r="A62" s="1"/>
      <c r="B62" s="4" t="s">
        <v>95</v>
      </c>
      <c r="C62" s="4" t="s">
        <v>94</v>
      </c>
      <c r="D62" s="4" t="s">
        <v>87</v>
      </c>
      <c r="E62" s="138" t="s">
        <v>93</v>
      </c>
      <c r="F62" s="138"/>
      <c r="G62" s="15">
        <f t="shared" si="25"/>
        <v>1099665</v>
      </c>
      <c r="H62" s="12">
        <v>1099665</v>
      </c>
      <c r="I62" s="12">
        <v>901364</v>
      </c>
      <c r="J62" s="12">
        <v>0</v>
      </c>
      <c r="K62" s="12">
        <v>0</v>
      </c>
      <c r="L62" s="15">
        <f t="shared" si="26"/>
        <v>0</v>
      </c>
      <c r="M62" s="12">
        <v>0</v>
      </c>
      <c r="N62" s="12">
        <v>0</v>
      </c>
      <c r="O62" s="12">
        <v>0</v>
      </c>
      <c r="P62" s="12">
        <v>0</v>
      </c>
      <c r="Q62" s="12">
        <v>0</v>
      </c>
      <c r="R62" s="14">
        <f t="shared" si="4"/>
        <v>1099665</v>
      </c>
      <c r="S62" s="1"/>
    </row>
    <row r="63" spans="1:21" ht="33.950000000000003" customHeight="1">
      <c r="A63" s="1"/>
      <c r="B63" s="4" t="s">
        <v>92</v>
      </c>
      <c r="C63" s="4" t="s">
        <v>91</v>
      </c>
      <c r="D63" s="4" t="s">
        <v>87</v>
      </c>
      <c r="E63" s="138" t="s">
        <v>90</v>
      </c>
      <c r="F63" s="138"/>
      <c r="G63" s="15">
        <f t="shared" si="25"/>
        <v>116197</v>
      </c>
      <c r="H63" s="12">
        <v>116197</v>
      </c>
      <c r="I63" s="12">
        <v>95243</v>
      </c>
      <c r="J63" s="12">
        <v>0</v>
      </c>
      <c r="K63" s="12">
        <v>0</v>
      </c>
      <c r="L63" s="15">
        <f t="shared" si="26"/>
        <v>0</v>
      </c>
      <c r="M63" s="12">
        <v>0</v>
      </c>
      <c r="N63" s="12">
        <v>0</v>
      </c>
      <c r="O63" s="12">
        <v>0</v>
      </c>
      <c r="P63" s="12">
        <v>0</v>
      </c>
      <c r="Q63" s="12">
        <v>0</v>
      </c>
      <c r="R63" s="14">
        <f t="shared" si="4"/>
        <v>116197</v>
      </c>
      <c r="S63" s="1"/>
    </row>
    <row r="64" spans="1:21" ht="42" customHeight="1">
      <c r="A64" s="1"/>
      <c r="B64" s="4" t="s">
        <v>89</v>
      </c>
      <c r="C64" s="4" t="s">
        <v>88</v>
      </c>
      <c r="D64" s="4" t="s">
        <v>87</v>
      </c>
      <c r="E64" s="138" t="s">
        <v>86</v>
      </c>
      <c r="F64" s="138"/>
      <c r="G64" s="15">
        <f t="shared" si="25"/>
        <v>88543.93</v>
      </c>
      <c r="H64" s="12">
        <v>88543.93</v>
      </c>
      <c r="I64" s="12">
        <v>32105</v>
      </c>
      <c r="J64" s="12">
        <v>0</v>
      </c>
      <c r="K64" s="12">
        <v>0</v>
      </c>
      <c r="L64" s="15">
        <f t="shared" si="26"/>
        <v>0</v>
      </c>
      <c r="M64" s="12">
        <v>0</v>
      </c>
      <c r="N64" s="12">
        <v>0</v>
      </c>
      <c r="O64" s="12">
        <v>0</v>
      </c>
      <c r="P64" s="12">
        <v>0</v>
      </c>
      <c r="Q64" s="12">
        <v>0</v>
      </c>
      <c r="R64" s="14">
        <f t="shared" si="4"/>
        <v>88543.93</v>
      </c>
      <c r="S64" s="1"/>
    </row>
    <row r="65" spans="1:19" ht="42.75" customHeight="1">
      <c r="A65" s="1"/>
      <c r="B65" s="44" t="s">
        <v>268</v>
      </c>
      <c r="C65" s="4">
        <v>1251</v>
      </c>
      <c r="D65" s="4" t="s">
        <v>87</v>
      </c>
      <c r="E65" s="138" t="s">
        <v>568</v>
      </c>
      <c r="F65" s="138"/>
      <c r="G65" s="15">
        <f t="shared" ref="G65:G66" si="27">H65+K65</f>
        <v>0</v>
      </c>
      <c r="H65" s="12">
        <v>0</v>
      </c>
      <c r="I65" s="12">
        <v>0</v>
      </c>
      <c r="J65" s="12">
        <v>0</v>
      </c>
      <c r="K65" s="12">
        <v>0</v>
      </c>
      <c r="L65" s="15">
        <f t="shared" ref="L65:L68" si="28">N65+Q65</f>
        <v>890000</v>
      </c>
      <c r="M65" s="12">
        <v>890000</v>
      </c>
      <c r="N65" s="12">
        <v>0</v>
      </c>
      <c r="O65" s="12">
        <v>0</v>
      </c>
      <c r="P65" s="12">
        <v>0</v>
      </c>
      <c r="Q65" s="12">
        <v>890000</v>
      </c>
      <c r="R65" s="14">
        <f t="shared" ref="R65:R68" si="29">G65+L65</f>
        <v>890000</v>
      </c>
      <c r="S65" s="1"/>
    </row>
    <row r="66" spans="1:19" ht="25.5" customHeight="1">
      <c r="A66" s="1"/>
      <c r="B66" s="44" t="s">
        <v>269</v>
      </c>
      <c r="C66" s="4">
        <v>1252</v>
      </c>
      <c r="D66" s="4" t="s">
        <v>87</v>
      </c>
      <c r="E66" s="138" t="s">
        <v>569</v>
      </c>
      <c r="F66" s="138"/>
      <c r="G66" s="15">
        <f t="shared" si="27"/>
        <v>0</v>
      </c>
      <c r="H66" s="12">
        <v>0</v>
      </c>
      <c r="I66" s="12">
        <v>0</v>
      </c>
      <c r="J66" s="12">
        <v>0</v>
      </c>
      <c r="K66" s="12">
        <v>0</v>
      </c>
      <c r="L66" s="15">
        <f t="shared" si="28"/>
        <v>2065000</v>
      </c>
      <c r="M66" s="12">
        <v>2065000</v>
      </c>
      <c r="N66" s="12">
        <v>0</v>
      </c>
      <c r="O66" s="12">
        <v>0</v>
      </c>
      <c r="P66" s="12">
        <v>0</v>
      </c>
      <c r="Q66" s="12">
        <v>2065000</v>
      </c>
      <c r="R66" s="14">
        <f t="shared" si="29"/>
        <v>2065000</v>
      </c>
      <c r="S66" s="1"/>
    </row>
    <row r="67" spans="1:19" ht="42.75" customHeight="1">
      <c r="A67" s="1"/>
      <c r="B67" s="44" t="s">
        <v>564</v>
      </c>
      <c r="C67" s="4">
        <v>1272</v>
      </c>
      <c r="D67" s="4" t="s">
        <v>87</v>
      </c>
      <c r="E67" s="135" t="s">
        <v>566</v>
      </c>
      <c r="F67" s="136"/>
      <c r="G67" s="15"/>
      <c r="H67" s="12"/>
      <c r="I67" s="12"/>
      <c r="J67" s="12"/>
      <c r="K67" s="12"/>
      <c r="L67" s="15">
        <f t="shared" si="28"/>
        <v>125746</v>
      </c>
      <c r="M67" s="12">
        <v>0</v>
      </c>
      <c r="N67" s="12">
        <v>0</v>
      </c>
      <c r="O67" s="12">
        <v>0</v>
      </c>
      <c r="P67" s="12">
        <v>0</v>
      </c>
      <c r="Q67" s="12">
        <v>125746</v>
      </c>
      <c r="R67" s="14">
        <f t="shared" si="29"/>
        <v>125746</v>
      </c>
      <c r="S67" s="1"/>
    </row>
    <row r="68" spans="1:19" ht="39" customHeight="1">
      <c r="A68" s="1"/>
      <c r="B68" s="44" t="s">
        <v>565</v>
      </c>
      <c r="C68" s="4">
        <v>1271</v>
      </c>
      <c r="D68" s="4" t="s">
        <v>87</v>
      </c>
      <c r="E68" s="135" t="s">
        <v>567</v>
      </c>
      <c r="F68" s="136"/>
      <c r="G68" s="15"/>
      <c r="H68" s="12"/>
      <c r="I68" s="12"/>
      <c r="J68" s="12"/>
      <c r="K68" s="12"/>
      <c r="L68" s="15">
        <f t="shared" si="28"/>
        <v>13972</v>
      </c>
      <c r="M68" s="12">
        <v>13972</v>
      </c>
      <c r="N68" s="12">
        <v>0</v>
      </c>
      <c r="O68" s="12">
        <v>0</v>
      </c>
      <c r="P68" s="12">
        <v>0</v>
      </c>
      <c r="Q68" s="12">
        <v>13972</v>
      </c>
      <c r="R68" s="14">
        <f t="shared" si="29"/>
        <v>13972</v>
      </c>
      <c r="S68" s="1"/>
    </row>
    <row r="69" spans="1:19" ht="18" customHeight="1">
      <c r="A69" s="1"/>
      <c r="B69" s="5" t="s">
        <v>12</v>
      </c>
      <c r="C69" s="5" t="s">
        <v>85</v>
      </c>
      <c r="D69" s="3" t="s">
        <v>12</v>
      </c>
      <c r="E69" s="137" t="s">
        <v>84</v>
      </c>
      <c r="F69" s="137"/>
      <c r="G69" s="14">
        <f>G70</f>
        <v>98186</v>
      </c>
      <c r="H69" s="14">
        <f t="shared" ref="H69:R69" si="30">H70</f>
        <v>98186</v>
      </c>
      <c r="I69" s="14">
        <f t="shared" si="30"/>
        <v>0</v>
      </c>
      <c r="J69" s="14">
        <f t="shared" si="30"/>
        <v>0</v>
      </c>
      <c r="K69" s="14">
        <f t="shared" si="30"/>
        <v>0</v>
      </c>
      <c r="L69" s="14">
        <f t="shared" si="30"/>
        <v>0</v>
      </c>
      <c r="M69" s="14">
        <f t="shared" si="30"/>
        <v>0</v>
      </c>
      <c r="N69" s="14">
        <f t="shared" si="30"/>
        <v>0</v>
      </c>
      <c r="O69" s="14">
        <f t="shared" si="30"/>
        <v>0</v>
      </c>
      <c r="P69" s="14">
        <f t="shared" si="30"/>
        <v>0</v>
      </c>
      <c r="Q69" s="14">
        <f t="shared" si="30"/>
        <v>0</v>
      </c>
      <c r="R69" s="14">
        <f t="shared" si="30"/>
        <v>98186</v>
      </c>
      <c r="S69" s="1"/>
    </row>
    <row r="70" spans="1:19" ht="33.950000000000003" customHeight="1">
      <c r="A70" s="1"/>
      <c r="B70" s="4" t="s">
        <v>83</v>
      </c>
      <c r="C70" s="4" t="s">
        <v>82</v>
      </c>
      <c r="D70" s="4" t="s">
        <v>81</v>
      </c>
      <c r="E70" s="138" t="s">
        <v>80</v>
      </c>
      <c r="F70" s="138"/>
      <c r="G70" s="15">
        <f>H70+K70</f>
        <v>98186</v>
      </c>
      <c r="H70" s="12">
        <v>98186</v>
      </c>
      <c r="I70" s="12">
        <v>0</v>
      </c>
      <c r="J70" s="12">
        <v>0</v>
      </c>
      <c r="K70" s="12">
        <v>0</v>
      </c>
      <c r="L70" s="15">
        <f>N70+Q70</f>
        <v>0</v>
      </c>
      <c r="M70" s="12">
        <v>0</v>
      </c>
      <c r="N70" s="12">
        <v>0</v>
      </c>
      <c r="O70" s="12">
        <v>0</v>
      </c>
      <c r="P70" s="12">
        <v>0</v>
      </c>
      <c r="Q70" s="12">
        <v>0</v>
      </c>
      <c r="R70" s="14">
        <f t="shared" si="4"/>
        <v>98186</v>
      </c>
      <c r="S70" s="1"/>
    </row>
    <row r="71" spans="1:19" ht="14.1" customHeight="1">
      <c r="A71" s="1"/>
      <c r="B71" s="5" t="s">
        <v>12</v>
      </c>
      <c r="C71" s="5" t="s">
        <v>79</v>
      </c>
      <c r="D71" s="3" t="s">
        <v>12</v>
      </c>
      <c r="E71" s="137" t="s">
        <v>78</v>
      </c>
      <c r="F71" s="137"/>
      <c r="G71" s="14">
        <f>G72</f>
        <v>0</v>
      </c>
      <c r="H71" s="14">
        <f t="shared" ref="H71:R71" si="31">H72</f>
        <v>0</v>
      </c>
      <c r="I71" s="14">
        <f t="shared" si="31"/>
        <v>0</v>
      </c>
      <c r="J71" s="14">
        <f t="shared" si="31"/>
        <v>0</v>
      </c>
      <c r="K71" s="14">
        <f t="shared" si="31"/>
        <v>0</v>
      </c>
      <c r="L71" s="14">
        <f t="shared" si="31"/>
        <v>8302927.7100000009</v>
      </c>
      <c r="M71" s="14">
        <f t="shared" si="31"/>
        <v>8302927.7100000009</v>
      </c>
      <c r="N71" s="14">
        <f t="shared" si="31"/>
        <v>0</v>
      </c>
      <c r="O71" s="14">
        <f t="shared" si="31"/>
        <v>0</v>
      </c>
      <c r="P71" s="14">
        <f t="shared" si="31"/>
        <v>0</v>
      </c>
      <c r="Q71" s="14">
        <f t="shared" si="31"/>
        <v>8302927.7100000009</v>
      </c>
      <c r="R71" s="14">
        <f t="shared" si="31"/>
        <v>8302927.7100000009</v>
      </c>
      <c r="S71" s="1"/>
    </row>
    <row r="72" spans="1:19" ht="26.1" customHeight="1">
      <c r="A72" s="1"/>
      <c r="B72" s="4" t="s">
        <v>77</v>
      </c>
      <c r="C72" s="4" t="s">
        <v>76</v>
      </c>
      <c r="D72" s="4" t="s">
        <v>75</v>
      </c>
      <c r="E72" s="138" t="s">
        <v>74</v>
      </c>
      <c r="F72" s="138"/>
      <c r="G72" s="15">
        <f>H72+K72</f>
        <v>0</v>
      </c>
      <c r="H72" s="12">
        <v>0</v>
      </c>
      <c r="I72" s="12">
        <v>0</v>
      </c>
      <c r="J72" s="12">
        <v>0</v>
      </c>
      <c r="K72" s="12">
        <v>0</v>
      </c>
      <c r="L72" s="15">
        <f>N72+Q72</f>
        <v>8302927.7100000009</v>
      </c>
      <c r="M72" s="12">
        <v>8302927.7100000009</v>
      </c>
      <c r="N72" s="12">
        <v>0</v>
      </c>
      <c r="O72" s="12">
        <v>0</v>
      </c>
      <c r="P72" s="12">
        <v>0</v>
      </c>
      <c r="Q72" s="12">
        <v>8302927.7100000009</v>
      </c>
      <c r="R72" s="14">
        <f t="shared" si="4"/>
        <v>8302927.7100000009</v>
      </c>
      <c r="S72" s="1"/>
    </row>
    <row r="73" spans="1:19" ht="18" customHeight="1">
      <c r="A73" s="1"/>
      <c r="B73" s="5" t="s">
        <v>73</v>
      </c>
      <c r="C73" s="5" t="s">
        <v>12</v>
      </c>
      <c r="D73" s="3" t="s">
        <v>12</v>
      </c>
      <c r="E73" s="137" t="s">
        <v>71</v>
      </c>
      <c r="F73" s="137"/>
      <c r="G73" s="14">
        <f>G74</f>
        <v>10617410</v>
      </c>
      <c r="H73" s="14">
        <f t="shared" ref="H73:R73" si="32">H74</f>
        <v>10617410</v>
      </c>
      <c r="I73" s="14">
        <f t="shared" si="32"/>
        <v>7276027</v>
      </c>
      <c r="J73" s="14">
        <f t="shared" si="32"/>
        <v>589639</v>
      </c>
      <c r="K73" s="14">
        <f t="shared" si="32"/>
        <v>0</v>
      </c>
      <c r="L73" s="14">
        <f t="shared" si="32"/>
        <v>2960107</v>
      </c>
      <c r="M73" s="14">
        <f t="shared" si="32"/>
        <v>2848507</v>
      </c>
      <c r="N73" s="14">
        <f t="shared" si="32"/>
        <v>111600</v>
      </c>
      <c r="O73" s="14">
        <f t="shared" si="32"/>
        <v>36885</v>
      </c>
      <c r="P73" s="14">
        <f t="shared" si="32"/>
        <v>15000</v>
      </c>
      <c r="Q73" s="14">
        <f t="shared" si="32"/>
        <v>2848507</v>
      </c>
      <c r="R73" s="14">
        <f t="shared" si="32"/>
        <v>13577517</v>
      </c>
      <c r="S73" s="1"/>
    </row>
    <row r="74" spans="1:19" ht="18" customHeight="1">
      <c r="A74" s="1"/>
      <c r="B74" s="5" t="s">
        <v>72</v>
      </c>
      <c r="C74" s="5" t="s">
        <v>12</v>
      </c>
      <c r="D74" s="3" t="s">
        <v>12</v>
      </c>
      <c r="E74" s="137" t="s">
        <v>71</v>
      </c>
      <c r="F74" s="137"/>
      <c r="G74" s="14">
        <f>G75+G77+G79+G85</f>
        <v>10617410</v>
      </c>
      <c r="H74" s="14">
        <f t="shared" ref="H74:R74" si="33">H75+H77+H79+H85</f>
        <v>10617410</v>
      </c>
      <c r="I74" s="14">
        <f t="shared" si="33"/>
        <v>7276027</v>
      </c>
      <c r="J74" s="14">
        <f t="shared" si="33"/>
        <v>589639</v>
      </c>
      <c r="K74" s="14">
        <f t="shared" si="33"/>
        <v>0</v>
      </c>
      <c r="L74" s="14">
        <f t="shared" si="33"/>
        <v>2960107</v>
      </c>
      <c r="M74" s="14">
        <f t="shared" si="33"/>
        <v>2848507</v>
      </c>
      <c r="N74" s="14">
        <f t="shared" si="33"/>
        <v>111600</v>
      </c>
      <c r="O74" s="14">
        <f t="shared" si="33"/>
        <v>36885</v>
      </c>
      <c r="P74" s="14">
        <f t="shared" si="33"/>
        <v>15000</v>
      </c>
      <c r="Q74" s="14">
        <f t="shared" si="33"/>
        <v>2848507</v>
      </c>
      <c r="R74" s="14">
        <f t="shared" si="33"/>
        <v>13577517</v>
      </c>
      <c r="S74" s="1"/>
    </row>
    <row r="75" spans="1:19" ht="14.1" customHeight="1">
      <c r="A75" s="1"/>
      <c r="B75" s="5" t="s">
        <v>12</v>
      </c>
      <c r="C75" s="5" t="s">
        <v>36</v>
      </c>
      <c r="D75" s="3" t="s">
        <v>12</v>
      </c>
      <c r="E75" s="137" t="s">
        <v>35</v>
      </c>
      <c r="F75" s="137"/>
      <c r="G75" s="14">
        <f>G76</f>
        <v>799327</v>
      </c>
      <c r="H75" s="14">
        <f t="shared" ref="H75:R75" si="34">H76</f>
        <v>799327</v>
      </c>
      <c r="I75" s="14">
        <f t="shared" si="34"/>
        <v>673350</v>
      </c>
      <c r="J75" s="14">
        <f t="shared" si="34"/>
        <v>4000</v>
      </c>
      <c r="K75" s="14">
        <f t="shared" si="34"/>
        <v>0</v>
      </c>
      <c r="L75" s="14">
        <f t="shared" si="34"/>
        <v>0</v>
      </c>
      <c r="M75" s="14">
        <f t="shared" si="34"/>
        <v>0</v>
      </c>
      <c r="N75" s="14">
        <f t="shared" si="34"/>
        <v>0</v>
      </c>
      <c r="O75" s="14">
        <f t="shared" si="34"/>
        <v>0</v>
      </c>
      <c r="P75" s="14">
        <f t="shared" si="34"/>
        <v>0</v>
      </c>
      <c r="Q75" s="14">
        <f t="shared" si="34"/>
        <v>0</v>
      </c>
      <c r="R75" s="14">
        <f t="shared" si="34"/>
        <v>799327</v>
      </c>
      <c r="S75" s="1"/>
    </row>
    <row r="76" spans="1:19" ht="26.1" customHeight="1">
      <c r="A76" s="1"/>
      <c r="B76" s="4" t="s">
        <v>70</v>
      </c>
      <c r="C76" s="4" t="s">
        <v>33</v>
      </c>
      <c r="D76" s="4" t="s">
        <v>32</v>
      </c>
      <c r="E76" s="138" t="s">
        <v>31</v>
      </c>
      <c r="F76" s="138"/>
      <c r="G76" s="15">
        <f>H76+K76</f>
        <v>799327</v>
      </c>
      <c r="H76" s="12">
        <v>799327</v>
      </c>
      <c r="I76" s="12">
        <v>673350</v>
      </c>
      <c r="J76" s="12">
        <v>4000</v>
      </c>
      <c r="K76" s="12">
        <v>0</v>
      </c>
      <c r="L76" s="15">
        <f>N76+Q76</f>
        <v>0</v>
      </c>
      <c r="M76" s="12">
        <v>0</v>
      </c>
      <c r="N76" s="12">
        <v>0</v>
      </c>
      <c r="O76" s="12">
        <v>0</v>
      </c>
      <c r="P76" s="12">
        <v>0</v>
      </c>
      <c r="Q76" s="12">
        <v>0</v>
      </c>
      <c r="R76" s="14">
        <f t="shared" si="4"/>
        <v>799327</v>
      </c>
      <c r="S76" s="1"/>
    </row>
    <row r="77" spans="1:19" ht="14.1" customHeight="1">
      <c r="A77" s="1"/>
      <c r="B77" s="5" t="s">
        <v>12</v>
      </c>
      <c r="C77" s="5" t="s">
        <v>69</v>
      </c>
      <c r="D77" s="3" t="s">
        <v>12</v>
      </c>
      <c r="E77" s="137" t="s">
        <v>68</v>
      </c>
      <c r="F77" s="137"/>
      <c r="G77" s="14">
        <f>G78</f>
        <v>2211744</v>
      </c>
      <c r="H77" s="14">
        <f t="shared" ref="H77:R77" si="35">H78</f>
        <v>2211744</v>
      </c>
      <c r="I77" s="14">
        <f t="shared" si="35"/>
        <v>1597681</v>
      </c>
      <c r="J77" s="14">
        <f t="shared" si="35"/>
        <v>154400</v>
      </c>
      <c r="K77" s="14">
        <f t="shared" si="35"/>
        <v>0</v>
      </c>
      <c r="L77" s="14">
        <f t="shared" si="35"/>
        <v>111600</v>
      </c>
      <c r="M77" s="14">
        <f t="shared" si="35"/>
        <v>0</v>
      </c>
      <c r="N77" s="14">
        <f t="shared" si="35"/>
        <v>111600</v>
      </c>
      <c r="O77" s="14">
        <f t="shared" si="35"/>
        <v>36885</v>
      </c>
      <c r="P77" s="14">
        <f t="shared" si="35"/>
        <v>15000</v>
      </c>
      <c r="Q77" s="14">
        <f t="shared" si="35"/>
        <v>0</v>
      </c>
      <c r="R77" s="14">
        <f t="shared" si="35"/>
        <v>2323344</v>
      </c>
      <c r="S77" s="1"/>
    </row>
    <row r="78" spans="1:19" ht="18" customHeight="1">
      <c r="A78" s="1"/>
      <c r="B78" s="4" t="s">
        <v>67</v>
      </c>
      <c r="C78" s="4" t="s">
        <v>66</v>
      </c>
      <c r="D78" s="4" t="s">
        <v>65</v>
      </c>
      <c r="E78" s="138" t="s">
        <v>64</v>
      </c>
      <c r="F78" s="138"/>
      <c r="G78" s="15">
        <f>H78+K78</f>
        <v>2211744</v>
      </c>
      <c r="H78" s="12">
        <v>2211744</v>
      </c>
      <c r="I78" s="12">
        <v>1597681</v>
      </c>
      <c r="J78" s="12">
        <v>154400</v>
      </c>
      <c r="K78" s="12">
        <v>0</v>
      </c>
      <c r="L78" s="15">
        <f>N78+Q78</f>
        <v>111600</v>
      </c>
      <c r="M78" s="12">
        <v>0</v>
      </c>
      <c r="N78" s="12">
        <v>111600</v>
      </c>
      <c r="O78" s="12">
        <v>36885</v>
      </c>
      <c r="P78" s="12">
        <v>15000</v>
      </c>
      <c r="Q78" s="12">
        <v>0</v>
      </c>
      <c r="R78" s="14">
        <f t="shared" si="4"/>
        <v>2323344</v>
      </c>
      <c r="S78" s="1"/>
    </row>
    <row r="79" spans="1:19" ht="14.1" customHeight="1">
      <c r="A79" s="1"/>
      <c r="B79" s="5" t="s">
        <v>12</v>
      </c>
      <c r="C79" s="5" t="s">
        <v>63</v>
      </c>
      <c r="D79" s="3" t="s">
        <v>12</v>
      </c>
      <c r="E79" s="137" t="s">
        <v>62</v>
      </c>
      <c r="F79" s="137"/>
      <c r="G79" s="14">
        <f>G80+G81+G82+G83+G84</f>
        <v>6025736</v>
      </c>
      <c r="H79" s="14">
        <f>H80+H81+H82+H83+H84</f>
        <v>6025736</v>
      </c>
      <c r="I79" s="14">
        <f t="shared" ref="I79:R79" si="36">I80+I81+I82+I83+I84</f>
        <v>3882292</v>
      </c>
      <c r="J79" s="14">
        <f t="shared" si="36"/>
        <v>394438</v>
      </c>
      <c r="K79" s="14">
        <f t="shared" si="36"/>
        <v>0</v>
      </c>
      <c r="L79" s="14">
        <f t="shared" si="36"/>
        <v>2828508</v>
      </c>
      <c r="M79" s="14">
        <f t="shared" si="36"/>
        <v>2828508</v>
      </c>
      <c r="N79" s="14">
        <f t="shared" si="36"/>
        <v>0</v>
      </c>
      <c r="O79" s="14">
        <f t="shared" si="36"/>
        <v>0</v>
      </c>
      <c r="P79" s="14">
        <f t="shared" si="36"/>
        <v>0</v>
      </c>
      <c r="Q79" s="14">
        <f t="shared" si="36"/>
        <v>2828508</v>
      </c>
      <c r="R79" s="14">
        <f t="shared" si="36"/>
        <v>8854244</v>
      </c>
      <c r="S79" s="1"/>
    </row>
    <row r="80" spans="1:19" ht="14.1" customHeight="1">
      <c r="A80" s="1"/>
      <c r="B80" s="4" t="s">
        <v>61</v>
      </c>
      <c r="C80" s="4" t="s">
        <v>60</v>
      </c>
      <c r="D80" s="4" t="s">
        <v>56</v>
      </c>
      <c r="E80" s="138" t="s">
        <v>59</v>
      </c>
      <c r="F80" s="138"/>
      <c r="G80" s="15">
        <f>H80+K80</f>
        <v>1536046</v>
      </c>
      <c r="H80" s="12">
        <v>1536046</v>
      </c>
      <c r="I80" s="12">
        <v>1045787</v>
      </c>
      <c r="J80" s="12">
        <v>72473</v>
      </c>
      <c r="K80" s="12">
        <v>0</v>
      </c>
      <c r="L80" s="15">
        <f>N80+Q80</f>
        <v>45464</v>
      </c>
      <c r="M80" s="12">
        <v>45464</v>
      </c>
      <c r="N80" s="12">
        <v>0</v>
      </c>
      <c r="O80" s="12">
        <v>0</v>
      </c>
      <c r="P80" s="12">
        <v>0</v>
      </c>
      <c r="Q80" s="12">
        <v>45464</v>
      </c>
      <c r="R80" s="14">
        <f t="shared" si="4"/>
        <v>1581510</v>
      </c>
      <c r="S80" s="1"/>
    </row>
    <row r="81" spans="1:21" ht="14.1" customHeight="1">
      <c r="A81" s="1"/>
      <c r="B81" s="4" t="s">
        <v>58</v>
      </c>
      <c r="C81" s="4" t="s">
        <v>57</v>
      </c>
      <c r="D81" s="4" t="s">
        <v>56</v>
      </c>
      <c r="E81" s="138" t="s">
        <v>55</v>
      </c>
      <c r="F81" s="138"/>
      <c r="G81" s="15">
        <f t="shared" ref="G81:G84" si="37">H81+K81</f>
        <v>366551</v>
      </c>
      <c r="H81" s="12">
        <v>366551</v>
      </c>
      <c r="I81" s="12">
        <v>213665</v>
      </c>
      <c r="J81" s="12">
        <v>86750</v>
      </c>
      <c r="K81" s="12">
        <v>0</v>
      </c>
      <c r="L81" s="15">
        <f t="shared" ref="L81:L84" si="38">N81+Q81</f>
        <v>0</v>
      </c>
      <c r="M81" s="12">
        <v>0</v>
      </c>
      <c r="N81" s="12">
        <v>0</v>
      </c>
      <c r="O81" s="12">
        <v>0</v>
      </c>
      <c r="P81" s="12">
        <v>0</v>
      </c>
      <c r="Q81" s="12">
        <v>0</v>
      </c>
      <c r="R81" s="14">
        <f t="shared" si="4"/>
        <v>366551</v>
      </c>
      <c r="S81" s="1"/>
    </row>
    <row r="82" spans="1:21" ht="26.1" customHeight="1">
      <c r="A82" s="1"/>
      <c r="B82" s="4" t="s">
        <v>54</v>
      </c>
      <c r="C82" s="4" t="s">
        <v>53</v>
      </c>
      <c r="D82" s="4" t="s">
        <v>52</v>
      </c>
      <c r="E82" s="138" t="s">
        <v>51</v>
      </c>
      <c r="F82" s="138"/>
      <c r="G82" s="15">
        <f t="shared" si="37"/>
        <v>3220976</v>
      </c>
      <c r="H82" s="12">
        <v>3220976</v>
      </c>
      <c r="I82" s="12">
        <v>2012400</v>
      </c>
      <c r="J82" s="12">
        <v>189133</v>
      </c>
      <c r="K82" s="12">
        <v>0</v>
      </c>
      <c r="L82" s="15">
        <f t="shared" si="38"/>
        <v>2750045</v>
      </c>
      <c r="M82" s="12">
        <v>2750045</v>
      </c>
      <c r="N82" s="12">
        <v>0</v>
      </c>
      <c r="O82" s="12">
        <v>0</v>
      </c>
      <c r="P82" s="12">
        <v>0</v>
      </c>
      <c r="Q82" s="12">
        <v>2750045</v>
      </c>
      <c r="R82" s="14">
        <f t="shared" si="4"/>
        <v>5971021</v>
      </c>
      <c r="S82" s="1"/>
    </row>
    <row r="83" spans="1:21" ht="18" customHeight="1">
      <c r="A83" s="1"/>
      <c r="B83" s="4" t="s">
        <v>50</v>
      </c>
      <c r="C83" s="4" t="s">
        <v>49</v>
      </c>
      <c r="D83" s="4" t="s">
        <v>45</v>
      </c>
      <c r="E83" s="138" t="s">
        <v>48</v>
      </c>
      <c r="F83" s="138"/>
      <c r="G83" s="15">
        <f t="shared" si="37"/>
        <v>794346</v>
      </c>
      <c r="H83" s="12">
        <v>794346</v>
      </c>
      <c r="I83" s="12">
        <v>610440</v>
      </c>
      <c r="J83" s="12">
        <v>46082</v>
      </c>
      <c r="K83" s="12">
        <v>0</v>
      </c>
      <c r="L83" s="15">
        <f t="shared" si="38"/>
        <v>32999</v>
      </c>
      <c r="M83" s="12">
        <v>32999</v>
      </c>
      <c r="N83" s="12">
        <v>0</v>
      </c>
      <c r="O83" s="12">
        <v>0</v>
      </c>
      <c r="P83" s="12">
        <v>0</v>
      </c>
      <c r="Q83" s="12">
        <v>32999</v>
      </c>
      <c r="R83" s="14">
        <f t="shared" si="4"/>
        <v>827345</v>
      </c>
      <c r="S83" s="1"/>
    </row>
    <row r="84" spans="1:21" ht="14.1" customHeight="1">
      <c r="A84" s="1"/>
      <c r="B84" s="4" t="s">
        <v>47</v>
      </c>
      <c r="C84" s="4" t="s">
        <v>46</v>
      </c>
      <c r="D84" s="4" t="s">
        <v>45</v>
      </c>
      <c r="E84" s="138" t="s">
        <v>44</v>
      </c>
      <c r="F84" s="138"/>
      <c r="G84" s="15">
        <f t="shared" si="37"/>
        <v>107817</v>
      </c>
      <c r="H84" s="12">
        <v>107817</v>
      </c>
      <c r="I84" s="12">
        <v>0</v>
      </c>
      <c r="J84" s="12">
        <v>0</v>
      </c>
      <c r="K84" s="12">
        <v>0</v>
      </c>
      <c r="L84" s="15">
        <f t="shared" si="38"/>
        <v>0</v>
      </c>
      <c r="M84" s="12">
        <v>0</v>
      </c>
      <c r="N84" s="12">
        <v>0</v>
      </c>
      <c r="O84" s="12">
        <v>0</v>
      </c>
      <c r="P84" s="12">
        <v>0</v>
      </c>
      <c r="Q84" s="12">
        <v>0</v>
      </c>
      <c r="R84" s="14">
        <f t="shared" si="4"/>
        <v>107817</v>
      </c>
      <c r="S84" s="1"/>
    </row>
    <row r="85" spans="1:21" ht="14.1" customHeight="1">
      <c r="A85" s="1"/>
      <c r="B85" s="5" t="s">
        <v>12</v>
      </c>
      <c r="C85" s="5" t="s">
        <v>43</v>
      </c>
      <c r="D85" s="3" t="s">
        <v>12</v>
      </c>
      <c r="E85" s="137" t="s">
        <v>42</v>
      </c>
      <c r="F85" s="137"/>
      <c r="G85" s="14">
        <f>G86+G87</f>
        <v>1580603</v>
      </c>
      <c r="H85" s="14">
        <f t="shared" ref="H85:R85" si="39">H86+H87</f>
        <v>1580603</v>
      </c>
      <c r="I85" s="14">
        <f t="shared" si="39"/>
        <v>1122704</v>
      </c>
      <c r="J85" s="14">
        <f t="shared" si="39"/>
        <v>36801</v>
      </c>
      <c r="K85" s="14">
        <f t="shared" si="39"/>
        <v>0</v>
      </c>
      <c r="L85" s="14">
        <f t="shared" si="39"/>
        <v>19999</v>
      </c>
      <c r="M85" s="14">
        <f t="shared" si="39"/>
        <v>19999</v>
      </c>
      <c r="N85" s="14">
        <f t="shared" si="39"/>
        <v>0</v>
      </c>
      <c r="O85" s="14">
        <f t="shared" si="39"/>
        <v>0</v>
      </c>
      <c r="P85" s="14">
        <f t="shared" si="39"/>
        <v>0</v>
      </c>
      <c r="Q85" s="14">
        <f t="shared" si="39"/>
        <v>19999</v>
      </c>
      <c r="R85" s="14">
        <f t="shared" si="39"/>
        <v>1600602</v>
      </c>
      <c r="S85" s="1"/>
    </row>
    <row r="86" spans="1:21" ht="18.75" customHeight="1">
      <c r="A86" s="1"/>
      <c r="B86" s="4">
        <v>1015011</v>
      </c>
      <c r="C86" s="4">
        <v>5011</v>
      </c>
      <c r="D86" s="4" t="s">
        <v>41</v>
      </c>
      <c r="E86" s="138" t="s">
        <v>265</v>
      </c>
      <c r="F86" s="138"/>
      <c r="G86" s="15">
        <f>H86+K86</f>
        <v>79292</v>
      </c>
      <c r="H86" s="12">
        <v>79292</v>
      </c>
      <c r="I86" s="12">
        <v>4101</v>
      </c>
      <c r="J86" s="12">
        <v>0</v>
      </c>
      <c r="K86" s="12">
        <v>0</v>
      </c>
      <c r="L86" s="15">
        <f>N86+Q86</f>
        <v>0</v>
      </c>
      <c r="M86" s="12">
        <v>0</v>
      </c>
      <c r="N86" s="12">
        <v>0</v>
      </c>
      <c r="O86" s="12">
        <v>0</v>
      </c>
      <c r="P86" s="12">
        <v>0</v>
      </c>
      <c r="Q86" s="12">
        <v>0</v>
      </c>
      <c r="R86" s="14">
        <f t="shared" si="4"/>
        <v>79292</v>
      </c>
      <c r="S86" s="1"/>
    </row>
    <row r="87" spans="1:21" ht="26.1" customHeight="1">
      <c r="A87" s="1"/>
      <c r="B87" s="4">
        <v>1015031</v>
      </c>
      <c r="C87" s="4">
        <v>5031</v>
      </c>
      <c r="D87" s="44" t="s">
        <v>41</v>
      </c>
      <c r="E87" s="139" t="s">
        <v>40</v>
      </c>
      <c r="F87" s="140"/>
      <c r="G87" s="15">
        <f>H87</f>
        <v>1501311</v>
      </c>
      <c r="H87" s="12">
        <v>1501311</v>
      </c>
      <c r="I87" s="12">
        <v>1118603</v>
      </c>
      <c r="J87" s="12">
        <v>36801</v>
      </c>
      <c r="K87" s="12">
        <v>0</v>
      </c>
      <c r="L87" s="15">
        <f>N87+Q87</f>
        <v>19999</v>
      </c>
      <c r="M87" s="12">
        <v>19999</v>
      </c>
      <c r="N87" s="12">
        <v>0</v>
      </c>
      <c r="O87" s="12">
        <v>0</v>
      </c>
      <c r="P87" s="12">
        <v>0</v>
      </c>
      <c r="Q87" s="12">
        <v>19999</v>
      </c>
      <c r="R87" s="14">
        <f t="shared" si="4"/>
        <v>1521310</v>
      </c>
      <c r="S87" s="1"/>
    </row>
    <row r="88" spans="1:21" ht="18" customHeight="1">
      <c r="A88" s="1"/>
      <c r="B88" s="5" t="s">
        <v>39</v>
      </c>
      <c r="C88" s="5" t="s">
        <v>12</v>
      </c>
      <c r="D88" s="3" t="s">
        <v>12</v>
      </c>
      <c r="E88" s="137" t="s">
        <v>37</v>
      </c>
      <c r="F88" s="137"/>
      <c r="G88" s="14">
        <f>G89</f>
        <v>2262115</v>
      </c>
      <c r="H88" s="14">
        <f t="shared" ref="H88:R88" si="40">H89</f>
        <v>2156971</v>
      </c>
      <c r="I88" s="14">
        <f t="shared" si="40"/>
        <v>1381737</v>
      </c>
      <c r="J88" s="14">
        <f t="shared" si="40"/>
        <v>41130</v>
      </c>
      <c r="K88" s="14">
        <f t="shared" si="40"/>
        <v>0</v>
      </c>
      <c r="L88" s="14">
        <f t="shared" si="40"/>
        <v>305300</v>
      </c>
      <c r="M88" s="14">
        <f t="shared" si="40"/>
        <v>305300</v>
      </c>
      <c r="N88" s="14">
        <f t="shared" si="40"/>
        <v>0</v>
      </c>
      <c r="O88" s="14">
        <f t="shared" si="40"/>
        <v>0</v>
      </c>
      <c r="P88" s="14">
        <f t="shared" si="40"/>
        <v>0</v>
      </c>
      <c r="Q88" s="14">
        <f t="shared" si="40"/>
        <v>305300</v>
      </c>
      <c r="R88" s="14">
        <f t="shared" si="40"/>
        <v>2567415</v>
      </c>
      <c r="S88" s="1"/>
    </row>
    <row r="89" spans="1:21" ht="18" customHeight="1">
      <c r="A89" s="1"/>
      <c r="B89" s="5" t="s">
        <v>38</v>
      </c>
      <c r="C89" s="5" t="s">
        <v>12</v>
      </c>
      <c r="D89" s="3" t="s">
        <v>12</v>
      </c>
      <c r="E89" s="137" t="s">
        <v>37</v>
      </c>
      <c r="F89" s="137"/>
      <c r="G89" s="14">
        <f>G90+G92+G94</f>
        <v>2262115</v>
      </c>
      <c r="H89" s="14">
        <f t="shared" ref="H89:R89" si="41">H90+H92+H94</f>
        <v>2156971</v>
      </c>
      <c r="I89" s="14">
        <f t="shared" si="41"/>
        <v>1381737</v>
      </c>
      <c r="J89" s="14">
        <f t="shared" si="41"/>
        <v>41130</v>
      </c>
      <c r="K89" s="14">
        <f t="shared" si="41"/>
        <v>0</v>
      </c>
      <c r="L89" s="14">
        <f t="shared" si="41"/>
        <v>305300</v>
      </c>
      <c r="M89" s="14">
        <f t="shared" si="41"/>
        <v>305300</v>
      </c>
      <c r="N89" s="14">
        <f t="shared" si="41"/>
        <v>0</v>
      </c>
      <c r="O89" s="14">
        <f t="shared" si="41"/>
        <v>0</v>
      </c>
      <c r="P89" s="14">
        <f t="shared" si="41"/>
        <v>0</v>
      </c>
      <c r="Q89" s="14">
        <f t="shared" si="41"/>
        <v>305300</v>
      </c>
      <c r="R89" s="14">
        <f t="shared" si="41"/>
        <v>2567415</v>
      </c>
      <c r="S89" s="1"/>
    </row>
    <row r="90" spans="1:21" ht="14.1" customHeight="1">
      <c r="A90" s="1"/>
      <c r="B90" s="5" t="s">
        <v>12</v>
      </c>
      <c r="C90" s="5" t="s">
        <v>36</v>
      </c>
      <c r="D90" s="3" t="s">
        <v>12</v>
      </c>
      <c r="E90" s="137" t="s">
        <v>35</v>
      </c>
      <c r="F90" s="137"/>
      <c r="G90" s="14">
        <f>G91</f>
        <v>1756971</v>
      </c>
      <c r="H90" s="14">
        <f t="shared" ref="H90:R90" si="42">H91</f>
        <v>1756971</v>
      </c>
      <c r="I90" s="14">
        <f t="shared" si="42"/>
        <v>1381737</v>
      </c>
      <c r="J90" s="14">
        <f t="shared" si="42"/>
        <v>41130</v>
      </c>
      <c r="K90" s="14">
        <f t="shared" si="42"/>
        <v>0</v>
      </c>
      <c r="L90" s="14">
        <f t="shared" si="42"/>
        <v>0</v>
      </c>
      <c r="M90" s="14">
        <f t="shared" si="42"/>
        <v>0</v>
      </c>
      <c r="N90" s="14">
        <f t="shared" si="42"/>
        <v>0</v>
      </c>
      <c r="O90" s="14">
        <f t="shared" si="42"/>
        <v>0</v>
      </c>
      <c r="P90" s="14">
        <f t="shared" si="42"/>
        <v>0</v>
      </c>
      <c r="Q90" s="14">
        <f t="shared" si="42"/>
        <v>0</v>
      </c>
      <c r="R90" s="14">
        <f t="shared" si="42"/>
        <v>1756971</v>
      </c>
      <c r="S90" s="1"/>
    </row>
    <row r="91" spans="1:21" ht="26.1" customHeight="1">
      <c r="A91" s="1"/>
      <c r="B91" s="4" t="s">
        <v>34</v>
      </c>
      <c r="C91" s="4" t="s">
        <v>33</v>
      </c>
      <c r="D91" s="4" t="s">
        <v>32</v>
      </c>
      <c r="E91" s="138" t="s">
        <v>31</v>
      </c>
      <c r="F91" s="138"/>
      <c r="G91" s="15">
        <f>H91+K91</f>
        <v>1756971</v>
      </c>
      <c r="H91" s="12">
        <v>1756971</v>
      </c>
      <c r="I91" s="12">
        <v>1381737</v>
      </c>
      <c r="J91" s="12">
        <v>41130</v>
      </c>
      <c r="K91" s="12">
        <v>0</v>
      </c>
      <c r="L91" s="15">
        <f>N91+Q91</f>
        <v>0</v>
      </c>
      <c r="M91" s="12">
        <v>0</v>
      </c>
      <c r="N91" s="12">
        <v>0</v>
      </c>
      <c r="O91" s="12">
        <v>0</v>
      </c>
      <c r="P91" s="12">
        <v>0</v>
      </c>
      <c r="Q91" s="12">
        <v>0</v>
      </c>
      <c r="R91" s="14">
        <f t="shared" ref="R91:R96" si="43">G91+L91</f>
        <v>1756971</v>
      </c>
      <c r="S91" s="1"/>
      <c r="U91" s="35"/>
    </row>
    <row r="92" spans="1:21" ht="14.1" customHeight="1">
      <c r="A92" s="1"/>
      <c r="B92" s="5" t="s">
        <v>12</v>
      </c>
      <c r="C92" s="5" t="s">
        <v>30</v>
      </c>
      <c r="D92" s="3" t="s">
        <v>12</v>
      </c>
      <c r="E92" s="137" t="s">
        <v>29</v>
      </c>
      <c r="F92" s="137"/>
      <c r="G92" s="14">
        <f>G93</f>
        <v>105144</v>
      </c>
      <c r="H92" s="14">
        <f t="shared" ref="H92:R92" si="44">H93</f>
        <v>0</v>
      </c>
      <c r="I92" s="14">
        <f t="shared" si="44"/>
        <v>0</v>
      </c>
      <c r="J92" s="14">
        <f t="shared" si="44"/>
        <v>0</v>
      </c>
      <c r="K92" s="14">
        <f t="shared" si="44"/>
        <v>0</v>
      </c>
      <c r="L92" s="14">
        <f t="shared" si="44"/>
        <v>0</v>
      </c>
      <c r="M92" s="14">
        <f t="shared" si="44"/>
        <v>0</v>
      </c>
      <c r="N92" s="14">
        <f t="shared" si="44"/>
        <v>0</v>
      </c>
      <c r="O92" s="14">
        <f t="shared" si="44"/>
        <v>0</v>
      </c>
      <c r="P92" s="14">
        <f t="shared" si="44"/>
        <v>0</v>
      </c>
      <c r="Q92" s="14">
        <f t="shared" si="44"/>
        <v>0</v>
      </c>
      <c r="R92" s="14">
        <f t="shared" si="44"/>
        <v>105144</v>
      </c>
      <c r="S92" s="1"/>
    </row>
    <row r="93" spans="1:21" ht="14.1" customHeight="1">
      <c r="A93" s="1"/>
      <c r="B93" s="4" t="s">
        <v>28</v>
      </c>
      <c r="C93" s="4" t="s">
        <v>27</v>
      </c>
      <c r="D93" s="4" t="s">
        <v>26</v>
      </c>
      <c r="E93" s="138" t="s">
        <v>25</v>
      </c>
      <c r="F93" s="138"/>
      <c r="G93" s="12">
        <v>105144</v>
      </c>
      <c r="H93" s="12">
        <v>0</v>
      </c>
      <c r="I93" s="12">
        <v>0</v>
      </c>
      <c r="J93" s="12">
        <v>0</v>
      </c>
      <c r="K93" s="12">
        <v>0</v>
      </c>
      <c r="L93" s="12">
        <v>0</v>
      </c>
      <c r="M93" s="12">
        <v>0</v>
      </c>
      <c r="N93" s="12">
        <v>0</v>
      </c>
      <c r="O93" s="12">
        <v>0</v>
      </c>
      <c r="P93" s="12">
        <v>0</v>
      </c>
      <c r="Q93" s="12">
        <v>0</v>
      </c>
      <c r="R93" s="14">
        <f t="shared" si="43"/>
        <v>105144</v>
      </c>
      <c r="S93" s="1"/>
    </row>
    <row r="94" spans="1:21" ht="14.1" customHeight="1">
      <c r="A94" s="1"/>
      <c r="B94" s="5" t="s">
        <v>12</v>
      </c>
      <c r="C94" s="5" t="s">
        <v>24</v>
      </c>
      <c r="D94" s="3" t="s">
        <v>12</v>
      </c>
      <c r="E94" s="137" t="s">
        <v>23</v>
      </c>
      <c r="F94" s="137"/>
      <c r="G94" s="14">
        <f>G95+G96</f>
        <v>400000</v>
      </c>
      <c r="H94" s="14">
        <f t="shared" ref="H94:R94" si="45">H95+H96</f>
        <v>400000</v>
      </c>
      <c r="I94" s="14">
        <f t="shared" si="45"/>
        <v>0</v>
      </c>
      <c r="J94" s="14">
        <f t="shared" si="45"/>
        <v>0</v>
      </c>
      <c r="K94" s="14">
        <f t="shared" si="45"/>
        <v>0</v>
      </c>
      <c r="L94" s="14">
        <f t="shared" si="45"/>
        <v>305300</v>
      </c>
      <c r="M94" s="14">
        <f t="shared" si="45"/>
        <v>305300</v>
      </c>
      <c r="N94" s="14">
        <f t="shared" si="45"/>
        <v>0</v>
      </c>
      <c r="O94" s="14">
        <f t="shared" si="45"/>
        <v>0</v>
      </c>
      <c r="P94" s="14">
        <f t="shared" si="45"/>
        <v>0</v>
      </c>
      <c r="Q94" s="14">
        <f t="shared" si="45"/>
        <v>305300</v>
      </c>
      <c r="R94" s="14">
        <f t="shared" si="45"/>
        <v>705300</v>
      </c>
      <c r="S94" s="1"/>
    </row>
    <row r="95" spans="1:21" ht="14.1" customHeight="1">
      <c r="A95" s="1"/>
      <c r="B95" s="4" t="s">
        <v>22</v>
      </c>
      <c r="C95" s="4" t="s">
        <v>21</v>
      </c>
      <c r="D95" s="4" t="s">
        <v>18</v>
      </c>
      <c r="E95" s="138" t="s">
        <v>13</v>
      </c>
      <c r="F95" s="138"/>
      <c r="G95" s="15">
        <f>H95+K95</f>
        <v>30000</v>
      </c>
      <c r="H95" s="12">
        <v>30000</v>
      </c>
      <c r="I95" s="12">
        <v>0</v>
      </c>
      <c r="J95" s="12">
        <v>0</v>
      </c>
      <c r="K95" s="12">
        <v>0</v>
      </c>
      <c r="L95" s="15">
        <f>N95+Q95</f>
        <v>0</v>
      </c>
      <c r="M95" s="12">
        <v>0</v>
      </c>
      <c r="N95" s="12">
        <v>0</v>
      </c>
      <c r="O95" s="12">
        <v>0</v>
      </c>
      <c r="P95" s="12">
        <v>0</v>
      </c>
      <c r="Q95" s="12">
        <v>0</v>
      </c>
      <c r="R95" s="14">
        <f t="shared" si="43"/>
        <v>30000</v>
      </c>
      <c r="S95" s="1"/>
    </row>
    <row r="96" spans="1:21" ht="26.1" customHeight="1">
      <c r="A96" s="1"/>
      <c r="B96" s="4" t="s">
        <v>20</v>
      </c>
      <c r="C96" s="4" t="s">
        <v>19</v>
      </c>
      <c r="D96" s="4" t="s">
        <v>18</v>
      </c>
      <c r="E96" s="138" t="s">
        <v>17</v>
      </c>
      <c r="F96" s="138"/>
      <c r="G96" s="15">
        <f>H96+K96</f>
        <v>370000</v>
      </c>
      <c r="H96" s="12">
        <v>370000</v>
      </c>
      <c r="I96" s="12">
        <v>0</v>
      </c>
      <c r="J96" s="12">
        <v>0</v>
      </c>
      <c r="K96" s="12">
        <v>0</v>
      </c>
      <c r="L96" s="15">
        <f>N96+Q96</f>
        <v>305300</v>
      </c>
      <c r="M96" s="12">
        <v>305300</v>
      </c>
      <c r="N96" s="12">
        <v>0</v>
      </c>
      <c r="O96" s="12">
        <v>0</v>
      </c>
      <c r="P96" s="12">
        <v>0</v>
      </c>
      <c r="Q96" s="12">
        <v>305300</v>
      </c>
      <c r="R96" s="14">
        <f t="shared" si="43"/>
        <v>675300</v>
      </c>
      <c r="S96" s="1"/>
    </row>
    <row r="97" spans="1:20" ht="15.95" customHeight="1">
      <c r="A97" s="1"/>
      <c r="B97" s="3" t="s">
        <v>16</v>
      </c>
      <c r="C97" s="3" t="s">
        <v>16</v>
      </c>
      <c r="D97" s="3" t="s">
        <v>16</v>
      </c>
      <c r="E97" s="142" t="s">
        <v>15</v>
      </c>
      <c r="F97" s="142"/>
      <c r="G97" s="14">
        <f t="shared" ref="G97:T97" si="46">G14+G50+G73+G88</f>
        <v>142618178.93000001</v>
      </c>
      <c r="H97" s="14">
        <f t="shared" si="46"/>
        <v>133796637.93000001</v>
      </c>
      <c r="I97" s="14">
        <f t="shared" si="46"/>
        <v>79381250</v>
      </c>
      <c r="J97" s="14">
        <f t="shared" si="46"/>
        <v>12125678</v>
      </c>
      <c r="K97" s="14">
        <f t="shared" si="46"/>
        <v>8716397</v>
      </c>
      <c r="L97" s="14">
        <f t="shared" si="46"/>
        <v>27447341.490000002</v>
      </c>
      <c r="M97" s="14">
        <f t="shared" si="46"/>
        <v>25583454.490000002</v>
      </c>
      <c r="N97" s="14">
        <f t="shared" si="46"/>
        <v>1693141</v>
      </c>
      <c r="O97" s="14">
        <f t="shared" si="46"/>
        <v>36885</v>
      </c>
      <c r="P97" s="14">
        <f t="shared" si="46"/>
        <v>15000</v>
      </c>
      <c r="Q97" s="14">
        <f t="shared" si="46"/>
        <v>25754200.490000002</v>
      </c>
      <c r="R97" s="14">
        <f>R14+R50+R73+R88</f>
        <v>170065520.42000002</v>
      </c>
      <c r="S97" s="7">
        <f t="shared" si="46"/>
        <v>0</v>
      </c>
      <c r="T97" s="7">
        <f t="shared" si="46"/>
        <v>0</v>
      </c>
    </row>
    <row r="98" spans="1:20" ht="15.95" customHeight="1">
      <c r="A98" s="1"/>
      <c r="B98" s="1"/>
      <c r="C98" s="1"/>
      <c r="D98" s="130"/>
      <c r="E98" s="130"/>
      <c r="F98" s="130"/>
      <c r="G98" s="130"/>
      <c r="H98" s="130"/>
      <c r="I98" s="130"/>
      <c r="J98" s="8"/>
      <c r="K98" s="141"/>
      <c r="L98" s="141"/>
      <c r="M98" s="141"/>
      <c r="N98" s="141"/>
      <c r="O98" s="141"/>
      <c r="P98" s="141"/>
      <c r="Q98" s="8"/>
      <c r="R98" s="8"/>
      <c r="S98" s="1"/>
    </row>
    <row r="99" spans="1:20">
      <c r="E99" t="s">
        <v>235</v>
      </c>
      <c r="N99" s="13" t="s">
        <v>236</v>
      </c>
    </row>
    <row r="100" spans="1:20">
      <c r="H100" s="37" t="s">
        <v>264</v>
      </c>
    </row>
    <row r="102" spans="1:20">
      <c r="R102" s="75"/>
    </row>
    <row r="104" spans="1:20">
      <c r="R104" s="75"/>
    </row>
    <row r="106" spans="1:20">
      <c r="R106" s="76"/>
    </row>
  </sheetData>
  <mergeCells count="111">
    <mergeCell ref="M1:R1"/>
    <mergeCell ref="M2:R2"/>
    <mergeCell ref="M3:R3"/>
    <mergeCell ref="M4:R4"/>
    <mergeCell ref="B5:R5"/>
    <mergeCell ref="B6:R6"/>
    <mergeCell ref="B7:E7"/>
    <mergeCell ref="B8:E8"/>
    <mergeCell ref="B10:B12"/>
    <mergeCell ref="C10:C12"/>
    <mergeCell ref="D10:D12"/>
    <mergeCell ref="E10:F12"/>
    <mergeCell ref="G10:K10"/>
    <mergeCell ref="L10:Q10"/>
    <mergeCell ref="R10:R12"/>
    <mergeCell ref="G11:G12"/>
    <mergeCell ref="H11:H12"/>
    <mergeCell ref="I11:J11"/>
    <mergeCell ref="K11:K12"/>
    <mergeCell ref="L11:L12"/>
    <mergeCell ref="M11:M12"/>
    <mergeCell ref="E49:F49"/>
    <mergeCell ref="E29:F29"/>
    <mergeCell ref="O11:P11"/>
    <mergeCell ref="Q11:Q12"/>
    <mergeCell ref="E13:F13"/>
    <mergeCell ref="E14:F14"/>
    <mergeCell ref="E15:F15"/>
    <mergeCell ref="E16:F16"/>
    <mergeCell ref="E17:F17"/>
    <mergeCell ref="E18:F18"/>
    <mergeCell ref="E19:F19"/>
    <mergeCell ref="N11:N12"/>
    <mergeCell ref="E30:F30"/>
    <mergeCell ref="E31:F31"/>
    <mergeCell ref="E32:F32"/>
    <mergeCell ref="E33:F33"/>
    <mergeCell ref="E34:F34"/>
    <mergeCell ref="E20:F20"/>
    <mergeCell ref="E21:F21"/>
    <mergeCell ref="E22:F22"/>
    <mergeCell ref="E23:F23"/>
    <mergeCell ref="E24:F24"/>
    <mergeCell ref="E25:F25"/>
    <mergeCell ref="E26:F26"/>
    <mergeCell ref="E27:F27"/>
    <mergeCell ref="E28:F28"/>
    <mergeCell ref="E35:F35"/>
    <mergeCell ref="E36:F36"/>
    <mergeCell ref="E37:F37"/>
    <mergeCell ref="E38:F38"/>
    <mergeCell ref="E39:F39"/>
    <mergeCell ref="E40:F40"/>
    <mergeCell ref="E42:F42"/>
    <mergeCell ref="E44:F44"/>
    <mergeCell ref="E45:F45"/>
    <mergeCell ref="K98:P98"/>
    <mergeCell ref="E91:F91"/>
    <mergeCell ref="E92:F92"/>
    <mergeCell ref="E93:F93"/>
    <mergeCell ref="E94:F94"/>
    <mergeCell ref="E95:F95"/>
    <mergeCell ref="E96:F96"/>
    <mergeCell ref="E88:F88"/>
    <mergeCell ref="E89:F89"/>
    <mergeCell ref="E90:F90"/>
    <mergeCell ref="E97:F97"/>
    <mergeCell ref="D98:I98"/>
    <mergeCell ref="E62:F62"/>
    <mergeCell ref="E63:F63"/>
    <mergeCell ref="E64:F64"/>
    <mergeCell ref="E69:F69"/>
    <mergeCell ref="E70:F70"/>
    <mergeCell ref="E71:F71"/>
    <mergeCell ref="E72:F72"/>
    <mergeCell ref="E76:F76"/>
    <mergeCell ref="E77:F77"/>
    <mergeCell ref="E78:F78"/>
    <mergeCell ref="E79:F79"/>
    <mergeCell ref="E80:F80"/>
    <mergeCell ref="E81:F81"/>
    <mergeCell ref="E82:F82"/>
    <mergeCell ref="E83:F83"/>
    <mergeCell ref="E75:F75"/>
    <mergeCell ref="E85:F85"/>
    <mergeCell ref="E86:F86"/>
    <mergeCell ref="E87:F87"/>
    <mergeCell ref="E67:F67"/>
    <mergeCell ref="E68:F68"/>
    <mergeCell ref="E73:F73"/>
    <mergeCell ref="E74:F74"/>
    <mergeCell ref="E65:F65"/>
    <mergeCell ref="E66:F66"/>
    <mergeCell ref="E84:F84"/>
    <mergeCell ref="E41:F41"/>
    <mergeCell ref="E43:F43"/>
    <mergeCell ref="E59:F59"/>
    <mergeCell ref="E60:F60"/>
    <mergeCell ref="E61:F61"/>
    <mergeCell ref="E46:F46"/>
    <mergeCell ref="E47:F47"/>
    <mergeCell ref="E48:F48"/>
    <mergeCell ref="E50:F50"/>
    <mergeCell ref="E51:F51"/>
    <mergeCell ref="E52:F52"/>
    <mergeCell ref="E53:F53"/>
    <mergeCell ref="E54:F54"/>
    <mergeCell ref="E55:F55"/>
    <mergeCell ref="E56:F56"/>
    <mergeCell ref="E57:F57"/>
    <mergeCell ref="E58:F58"/>
  </mergeCells>
  <phoneticPr fontId="40" type="noConversion"/>
  <pageMargins left="0.27777777777777779" right="0.27777777777777779" top="0.27777777777777779" bottom="0.27777777777777779" header="0.5" footer="0.5"/>
  <pageSetup paperSize="9" pageOrder="overThenDown"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topLeftCell="A67" zoomScale="60" zoomScaleNormal="100" workbookViewId="0">
      <selection activeCell="A5" sqref="A5:G5"/>
    </sheetView>
  </sheetViews>
  <sheetFormatPr defaultRowHeight="12.75"/>
  <cols>
    <col min="1" max="1" width="6.5703125" style="16" customWidth="1"/>
    <col min="2" max="2" width="8.28515625" style="16" customWidth="1"/>
    <col min="3" max="3" width="11.140625" style="16" customWidth="1"/>
    <col min="4" max="4" width="27.140625" style="16" customWidth="1"/>
    <col min="5" max="6" width="10.140625" style="16" customWidth="1"/>
    <col min="7" max="7" width="18" style="16" customWidth="1"/>
    <col min="8" max="8" width="17.7109375" style="16" customWidth="1"/>
    <col min="9" max="9" width="13.85546875" style="16" customWidth="1"/>
    <col min="10" max="16384" width="9.140625" style="16"/>
  </cols>
  <sheetData>
    <row r="1" spans="1:8" ht="9" customHeight="1">
      <c r="A1" s="77"/>
      <c r="B1" s="77"/>
      <c r="C1" s="77"/>
      <c r="D1" s="77"/>
      <c r="E1" s="153" t="s">
        <v>464</v>
      </c>
      <c r="F1" s="153"/>
      <c r="G1" s="153"/>
      <c r="H1" s="77"/>
    </row>
    <row r="2" spans="1:8" ht="9.9499999999999993" customHeight="1">
      <c r="A2" s="77"/>
      <c r="B2" s="77"/>
      <c r="C2" s="77"/>
      <c r="D2" s="77"/>
      <c r="E2" s="154" t="s">
        <v>237</v>
      </c>
      <c r="F2" s="154"/>
      <c r="G2" s="154"/>
      <c r="H2" s="77"/>
    </row>
    <row r="3" spans="1:8" ht="18" customHeight="1">
      <c r="A3" s="77"/>
      <c r="B3" s="77"/>
      <c r="C3" s="77"/>
      <c r="D3" s="77"/>
      <c r="E3" s="154" t="s">
        <v>570</v>
      </c>
      <c r="F3" s="154"/>
      <c r="G3" s="154"/>
      <c r="H3" s="77"/>
    </row>
    <row r="4" spans="1:8" ht="14.25" customHeight="1">
      <c r="A4" s="77"/>
      <c r="B4" s="77"/>
      <c r="C4" s="77"/>
      <c r="D4" s="77"/>
      <c r="E4" s="154"/>
      <c r="F4" s="154"/>
      <c r="G4" s="154"/>
      <c r="H4" s="77"/>
    </row>
    <row r="5" spans="1:8" ht="15.95" customHeight="1">
      <c r="A5" s="155" t="s">
        <v>465</v>
      </c>
      <c r="B5" s="156"/>
      <c r="C5" s="156"/>
      <c r="D5" s="156"/>
      <c r="E5" s="156"/>
      <c r="F5" s="156"/>
      <c r="G5" s="156"/>
      <c r="H5" s="77"/>
    </row>
    <row r="6" spans="1:8" ht="21.95" customHeight="1">
      <c r="A6" s="157" t="s">
        <v>1</v>
      </c>
      <c r="B6" s="158"/>
      <c r="C6" s="158"/>
      <c r="D6" s="158"/>
      <c r="E6" s="158"/>
      <c r="F6" s="158"/>
      <c r="G6" s="158"/>
      <c r="H6" s="77"/>
    </row>
    <row r="7" spans="1:8" ht="12" customHeight="1">
      <c r="A7" s="77"/>
      <c r="B7" s="77"/>
      <c r="C7" s="77"/>
      <c r="D7" s="149" t="s">
        <v>2</v>
      </c>
      <c r="E7" s="149"/>
      <c r="F7" s="77"/>
      <c r="G7" s="77"/>
      <c r="H7" s="77"/>
    </row>
    <row r="8" spans="1:8" ht="15.95" customHeight="1">
      <c r="A8" s="150" t="s">
        <v>466</v>
      </c>
      <c r="B8" s="150"/>
      <c r="C8" s="150"/>
      <c r="D8" s="150"/>
      <c r="E8" s="150"/>
      <c r="F8" s="150"/>
      <c r="G8" s="150"/>
      <c r="H8" s="77"/>
    </row>
    <row r="9" spans="1:8" ht="11.1" customHeight="1">
      <c r="A9" s="77"/>
      <c r="B9" s="77"/>
      <c r="C9" s="77"/>
      <c r="D9" s="77"/>
      <c r="E9" s="77"/>
      <c r="F9" s="77"/>
      <c r="G9" s="78" t="s">
        <v>3</v>
      </c>
      <c r="H9" s="77"/>
    </row>
    <row r="10" spans="1:8" ht="41.1" customHeight="1">
      <c r="A10" s="151" t="s">
        <v>467</v>
      </c>
      <c r="B10" s="151"/>
      <c r="C10" s="151" t="s">
        <v>468</v>
      </c>
      <c r="D10" s="151"/>
      <c r="E10" s="151"/>
      <c r="F10" s="151"/>
      <c r="G10" s="79" t="s">
        <v>288</v>
      </c>
      <c r="H10" s="77"/>
    </row>
    <row r="11" spans="1:8" ht="12" customHeight="1">
      <c r="A11" s="152" t="s">
        <v>6</v>
      </c>
      <c r="B11" s="152"/>
      <c r="C11" s="152" t="s">
        <v>7</v>
      </c>
      <c r="D11" s="152"/>
      <c r="E11" s="152"/>
      <c r="F11" s="152"/>
      <c r="G11" s="80" t="s">
        <v>8</v>
      </c>
      <c r="H11" s="77"/>
    </row>
    <row r="12" spans="1:8" ht="15.95" customHeight="1">
      <c r="A12" s="163" t="s">
        <v>469</v>
      </c>
      <c r="B12" s="163"/>
      <c r="C12" s="163"/>
      <c r="D12" s="163"/>
      <c r="E12" s="163"/>
      <c r="F12" s="163"/>
      <c r="G12" s="163"/>
      <c r="H12" s="77"/>
    </row>
    <row r="13" spans="1:8">
      <c r="A13" s="161" t="s">
        <v>427</v>
      </c>
      <c r="B13" s="161"/>
      <c r="C13" s="162" t="s">
        <v>428</v>
      </c>
      <c r="D13" s="162"/>
      <c r="E13" s="162"/>
      <c r="F13" s="162"/>
      <c r="G13" s="81">
        <f>G14</f>
        <v>18290300</v>
      </c>
      <c r="H13" s="77"/>
    </row>
    <row r="14" spans="1:8">
      <c r="A14" s="159" t="s">
        <v>470</v>
      </c>
      <c r="B14" s="159"/>
      <c r="C14" s="160" t="s">
        <v>471</v>
      </c>
      <c r="D14" s="160"/>
      <c r="E14" s="160"/>
      <c r="F14" s="160"/>
      <c r="G14" s="82">
        <v>18290300</v>
      </c>
      <c r="H14" s="77"/>
    </row>
    <row r="15" spans="1:8" ht="65.25" customHeight="1">
      <c r="A15" s="161">
        <v>41021400</v>
      </c>
      <c r="B15" s="161"/>
      <c r="C15" s="162" t="s">
        <v>429</v>
      </c>
      <c r="D15" s="162"/>
      <c r="E15" s="162"/>
      <c r="F15" s="162"/>
      <c r="G15" s="81">
        <f>G16</f>
        <v>3761100</v>
      </c>
      <c r="H15" s="77"/>
    </row>
    <row r="16" spans="1:8">
      <c r="A16" s="159" t="s">
        <v>470</v>
      </c>
      <c r="B16" s="159"/>
      <c r="C16" s="160" t="s">
        <v>471</v>
      </c>
      <c r="D16" s="160"/>
      <c r="E16" s="160"/>
      <c r="F16" s="160"/>
      <c r="G16" s="82">
        <v>3761100</v>
      </c>
      <c r="H16" s="77"/>
    </row>
    <row r="17" spans="1:8">
      <c r="A17" s="161" t="s">
        <v>432</v>
      </c>
      <c r="B17" s="161"/>
      <c r="C17" s="162" t="s">
        <v>433</v>
      </c>
      <c r="D17" s="162"/>
      <c r="E17" s="162"/>
      <c r="F17" s="162"/>
      <c r="G17" s="81">
        <f>G18</f>
        <v>31973500</v>
      </c>
      <c r="H17" s="77"/>
    </row>
    <row r="18" spans="1:8">
      <c r="A18" s="159" t="s">
        <v>470</v>
      </c>
      <c r="B18" s="159"/>
      <c r="C18" s="160" t="s">
        <v>471</v>
      </c>
      <c r="D18" s="160"/>
      <c r="E18" s="160"/>
      <c r="F18" s="160"/>
      <c r="G18" s="82">
        <v>31973500</v>
      </c>
      <c r="H18" s="77"/>
    </row>
    <row r="19" spans="1:8" ht="39" customHeight="1">
      <c r="A19" s="161" t="s">
        <v>436</v>
      </c>
      <c r="B19" s="161"/>
      <c r="C19" s="162" t="s">
        <v>437</v>
      </c>
      <c r="D19" s="162"/>
      <c r="E19" s="162"/>
      <c r="F19" s="162"/>
      <c r="G19" s="81">
        <f>G20</f>
        <v>1125300</v>
      </c>
      <c r="H19" s="77"/>
    </row>
    <row r="20" spans="1:8">
      <c r="A20" s="159" t="s">
        <v>472</v>
      </c>
      <c r="B20" s="159"/>
      <c r="C20" s="160" t="s">
        <v>473</v>
      </c>
      <c r="D20" s="160"/>
      <c r="E20" s="160"/>
      <c r="F20" s="160"/>
      <c r="G20" s="82">
        <v>1125300</v>
      </c>
      <c r="H20" s="77"/>
    </row>
    <row r="21" spans="1:8">
      <c r="A21" s="161">
        <v>41040400</v>
      </c>
      <c r="B21" s="161"/>
      <c r="C21" s="162" t="s">
        <v>556</v>
      </c>
      <c r="D21" s="162"/>
      <c r="E21" s="162"/>
      <c r="F21" s="162"/>
      <c r="G21" s="81">
        <f>G22</f>
        <v>81258</v>
      </c>
      <c r="H21" s="104"/>
    </row>
    <row r="22" spans="1:8" ht="12.75" customHeight="1">
      <c r="A22" s="159" t="s">
        <v>472</v>
      </c>
      <c r="B22" s="159"/>
      <c r="C22" s="160" t="s">
        <v>473</v>
      </c>
      <c r="D22" s="160"/>
      <c r="E22" s="160"/>
      <c r="F22" s="160"/>
      <c r="G22" s="82">
        <v>81258</v>
      </c>
      <c r="H22" s="104"/>
    </row>
    <row r="23" spans="1:8" ht="26.25" customHeight="1">
      <c r="A23" s="161">
        <v>41051000</v>
      </c>
      <c r="B23" s="161"/>
      <c r="C23" s="162" t="s">
        <v>441</v>
      </c>
      <c r="D23" s="162"/>
      <c r="E23" s="162"/>
      <c r="F23" s="162"/>
      <c r="G23" s="81">
        <f>G24</f>
        <v>1099665</v>
      </c>
      <c r="H23" s="77"/>
    </row>
    <row r="24" spans="1:8">
      <c r="A24" s="159" t="s">
        <v>472</v>
      </c>
      <c r="B24" s="159"/>
      <c r="C24" s="160" t="s">
        <v>473</v>
      </c>
      <c r="D24" s="160"/>
      <c r="E24" s="160"/>
      <c r="F24" s="160"/>
      <c r="G24" s="82">
        <v>1099665</v>
      </c>
      <c r="H24" s="77"/>
    </row>
    <row r="25" spans="1:8" ht="38.25" customHeight="1">
      <c r="A25" s="161">
        <v>41051200</v>
      </c>
      <c r="B25" s="161"/>
      <c r="C25" s="162" t="s">
        <v>442</v>
      </c>
      <c r="D25" s="162"/>
      <c r="E25" s="162"/>
      <c r="F25" s="162"/>
      <c r="G25" s="81">
        <f>G26</f>
        <v>116197</v>
      </c>
      <c r="H25" s="77"/>
    </row>
    <row r="26" spans="1:8">
      <c r="A26" s="159">
        <v>2310000000</v>
      </c>
      <c r="B26" s="159"/>
      <c r="C26" s="160" t="s">
        <v>473</v>
      </c>
      <c r="D26" s="160"/>
      <c r="E26" s="160"/>
      <c r="F26" s="160"/>
      <c r="G26" s="82">
        <v>116197</v>
      </c>
      <c r="H26" s="77"/>
    </row>
    <row r="27" spans="1:8" ht="39.75" customHeight="1">
      <c r="A27" s="161">
        <v>41051700</v>
      </c>
      <c r="B27" s="161"/>
      <c r="C27" s="162" t="s">
        <v>443</v>
      </c>
      <c r="D27" s="162"/>
      <c r="E27" s="162"/>
      <c r="F27" s="162"/>
      <c r="G27" s="81">
        <f>G28</f>
        <v>39168</v>
      </c>
      <c r="H27" s="77"/>
    </row>
    <row r="28" spans="1:8">
      <c r="A28" s="159">
        <v>2310000000</v>
      </c>
      <c r="B28" s="159"/>
      <c r="C28" s="160" t="s">
        <v>473</v>
      </c>
      <c r="D28" s="160"/>
      <c r="E28" s="160"/>
      <c r="F28" s="160"/>
      <c r="G28" s="82">
        <v>39168</v>
      </c>
      <c r="H28" s="77"/>
    </row>
    <row r="29" spans="1:8">
      <c r="A29" s="161" t="s">
        <v>444</v>
      </c>
      <c r="B29" s="161"/>
      <c r="C29" s="162" t="s">
        <v>13</v>
      </c>
      <c r="D29" s="162"/>
      <c r="E29" s="162"/>
      <c r="F29" s="162"/>
      <c r="G29" s="81">
        <f>G30+G38+G44+G48</f>
        <v>1810605</v>
      </c>
      <c r="H29" s="77"/>
    </row>
    <row r="30" spans="1:8">
      <c r="A30" s="159" t="s">
        <v>472</v>
      </c>
      <c r="B30" s="159"/>
      <c r="C30" s="160" t="s">
        <v>473</v>
      </c>
      <c r="D30" s="160"/>
      <c r="E30" s="160"/>
      <c r="F30" s="160"/>
      <c r="G30" s="82">
        <f>G32+G33+G34+G35+G37+G36</f>
        <v>685880</v>
      </c>
      <c r="H30" s="77"/>
    </row>
    <row r="31" spans="1:8">
      <c r="A31" s="164"/>
      <c r="B31" s="165"/>
      <c r="C31" s="166" t="s">
        <v>474</v>
      </c>
      <c r="D31" s="167"/>
      <c r="E31" s="167"/>
      <c r="F31" s="167"/>
      <c r="G31" s="82"/>
      <c r="H31" s="77"/>
    </row>
    <row r="32" spans="1:8" ht="27" customHeight="1">
      <c r="A32" s="164"/>
      <c r="B32" s="165"/>
      <c r="C32" s="168" t="s">
        <v>475</v>
      </c>
      <c r="D32" s="169"/>
      <c r="E32" s="169"/>
      <c r="F32" s="169"/>
      <c r="G32" s="82">
        <v>390106</v>
      </c>
      <c r="H32" s="77"/>
    </row>
    <row r="33" spans="1:8" ht="26.25" customHeight="1">
      <c r="A33" s="164"/>
      <c r="B33" s="165"/>
      <c r="C33" s="168" t="s">
        <v>476</v>
      </c>
      <c r="D33" s="169"/>
      <c r="E33" s="169"/>
      <c r="F33" s="169"/>
      <c r="G33" s="82">
        <v>12000</v>
      </c>
      <c r="H33" s="77"/>
    </row>
    <row r="34" spans="1:8" ht="38.25" customHeight="1">
      <c r="A34" s="164"/>
      <c r="B34" s="165"/>
      <c r="C34" s="168" t="s">
        <v>177</v>
      </c>
      <c r="D34" s="169"/>
      <c r="E34" s="169"/>
      <c r="F34" s="169"/>
      <c r="G34" s="82">
        <v>11739</v>
      </c>
      <c r="H34" s="77"/>
    </row>
    <row r="35" spans="1:8">
      <c r="A35" s="164"/>
      <c r="B35" s="165"/>
      <c r="C35" s="168" t="s">
        <v>477</v>
      </c>
      <c r="D35" s="169"/>
      <c r="E35" s="169"/>
      <c r="F35" s="169"/>
      <c r="G35" s="82">
        <v>8436</v>
      </c>
      <c r="H35" s="77"/>
    </row>
    <row r="36" spans="1:8" ht="67.5" customHeight="1">
      <c r="A36" s="164"/>
      <c r="B36" s="165"/>
      <c r="C36" s="168" t="s">
        <v>478</v>
      </c>
      <c r="D36" s="169"/>
      <c r="E36" s="169"/>
      <c r="F36" s="169"/>
      <c r="G36" s="82">
        <v>250000</v>
      </c>
      <c r="H36" s="77"/>
    </row>
    <row r="37" spans="1:8" ht="25.5" customHeight="1">
      <c r="A37" s="164"/>
      <c r="B37" s="165"/>
      <c r="C37" s="168" t="s">
        <v>479</v>
      </c>
      <c r="D37" s="169"/>
      <c r="E37" s="169"/>
      <c r="F37" s="169"/>
      <c r="G37" s="82">
        <v>13599</v>
      </c>
      <c r="H37" s="77"/>
    </row>
    <row r="38" spans="1:8">
      <c r="A38" s="159">
        <v>2353100000</v>
      </c>
      <c r="B38" s="159"/>
      <c r="C38" s="160" t="s">
        <v>480</v>
      </c>
      <c r="D38" s="160"/>
      <c r="E38" s="160"/>
      <c r="F38" s="160"/>
      <c r="G38" s="82">
        <f>G40+G41+G42+G43</f>
        <v>242857</v>
      </c>
      <c r="H38" s="77"/>
    </row>
    <row r="39" spans="1:8" ht="15">
      <c r="A39" s="164"/>
      <c r="B39" s="170"/>
      <c r="C39" s="166" t="s">
        <v>474</v>
      </c>
      <c r="D39" s="167"/>
      <c r="E39" s="167"/>
      <c r="F39" s="167"/>
      <c r="G39" s="82"/>
      <c r="H39" s="77"/>
    </row>
    <row r="40" spans="1:8" ht="27" customHeight="1">
      <c r="A40" s="164"/>
      <c r="B40" s="170"/>
      <c r="C40" s="168" t="s">
        <v>481</v>
      </c>
      <c r="D40" s="168"/>
      <c r="E40" s="168"/>
      <c r="F40" s="168"/>
      <c r="G40" s="82">
        <v>159401</v>
      </c>
      <c r="H40" s="77"/>
    </row>
    <row r="41" spans="1:8" ht="15">
      <c r="A41" s="164"/>
      <c r="B41" s="170"/>
      <c r="C41" s="168" t="s">
        <v>482</v>
      </c>
      <c r="D41" s="168"/>
      <c r="E41" s="168"/>
      <c r="F41" s="168"/>
      <c r="G41" s="82">
        <v>39500</v>
      </c>
      <c r="H41" s="77"/>
    </row>
    <row r="42" spans="1:8" ht="52.5" customHeight="1">
      <c r="A42" s="164"/>
      <c r="B42" s="170"/>
      <c r="C42" s="168" t="s">
        <v>483</v>
      </c>
      <c r="D42" s="168"/>
      <c r="E42" s="168"/>
      <c r="F42" s="168"/>
      <c r="G42" s="82">
        <v>42756</v>
      </c>
      <c r="H42" s="77"/>
    </row>
    <row r="43" spans="1:8" ht="52.5" customHeight="1">
      <c r="A43" s="164"/>
      <c r="B43" s="170"/>
      <c r="C43" s="168" t="s">
        <v>484</v>
      </c>
      <c r="D43" s="168"/>
      <c r="E43" s="168"/>
      <c r="F43" s="168"/>
      <c r="G43" s="82">
        <v>1200</v>
      </c>
      <c r="H43" s="77"/>
    </row>
    <row r="44" spans="1:8">
      <c r="A44" s="159" t="s">
        <v>485</v>
      </c>
      <c r="B44" s="159"/>
      <c r="C44" s="160" t="s">
        <v>486</v>
      </c>
      <c r="D44" s="160"/>
      <c r="E44" s="160"/>
      <c r="F44" s="160"/>
      <c r="G44" s="82">
        <f>G46+G47</f>
        <v>37007</v>
      </c>
      <c r="H44" s="77"/>
    </row>
    <row r="45" spans="1:8" ht="15">
      <c r="A45" s="164"/>
      <c r="B45" s="170"/>
      <c r="C45" s="166" t="s">
        <v>474</v>
      </c>
      <c r="D45" s="167"/>
      <c r="E45" s="167"/>
      <c r="F45" s="167"/>
      <c r="G45" s="82"/>
      <c r="H45" s="77"/>
    </row>
    <row r="46" spans="1:8" ht="30" customHeight="1">
      <c r="A46" s="164"/>
      <c r="B46" s="170"/>
      <c r="C46" s="168" t="s">
        <v>481</v>
      </c>
      <c r="D46" s="169"/>
      <c r="E46" s="169"/>
      <c r="F46" s="169"/>
      <c r="G46" s="82">
        <v>20690</v>
      </c>
      <c r="H46" s="77"/>
    </row>
    <row r="47" spans="1:8" ht="66" customHeight="1">
      <c r="A47" s="164"/>
      <c r="B47" s="170"/>
      <c r="C47" s="171" t="s">
        <v>484</v>
      </c>
      <c r="D47" s="172"/>
      <c r="E47" s="172"/>
      <c r="F47" s="173"/>
      <c r="G47" s="82">
        <v>16317</v>
      </c>
      <c r="H47" s="77"/>
    </row>
    <row r="48" spans="1:8">
      <c r="A48" s="159" t="s">
        <v>487</v>
      </c>
      <c r="B48" s="159"/>
      <c r="C48" s="160" t="s">
        <v>488</v>
      </c>
      <c r="D48" s="160"/>
      <c r="E48" s="160"/>
      <c r="F48" s="160"/>
      <c r="G48" s="82">
        <f>G50+G51+G52+G53</f>
        <v>844861</v>
      </c>
      <c r="H48" s="77"/>
    </row>
    <row r="49" spans="1:8" ht="15">
      <c r="A49" s="164"/>
      <c r="B49" s="170"/>
      <c r="C49" s="166" t="s">
        <v>474</v>
      </c>
      <c r="D49" s="167"/>
      <c r="E49" s="167"/>
      <c r="F49" s="167"/>
      <c r="G49" s="82"/>
      <c r="H49" s="77"/>
    </row>
    <row r="50" spans="1:8" ht="30" customHeight="1">
      <c r="A50" s="164"/>
      <c r="B50" s="170"/>
      <c r="C50" s="168" t="s">
        <v>481</v>
      </c>
      <c r="D50" s="169"/>
      <c r="E50" s="169"/>
      <c r="F50" s="169"/>
      <c r="G50" s="82">
        <v>671835</v>
      </c>
      <c r="H50" s="77"/>
    </row>
    <row r="51" spans="1:8" ht="66.75" customHeight="1">
      <c r="A51" s="164"/>
      <c r="B51" s="170"/>
      <c r="C51" s="171" t="s">
        <v>484</v>
      </c>
      <c r="D51" s="172"/>
      <c r="E51" s="172"/>
      <c r="F51" s="173"/>
      <c r="G51" s="82">
        <v>48000</v>
      </c>
      <c r="H51" s="77"/>
    </row>
    <row r="52" spans="1:8" ht="15">
      <c r="A52" s="164"/>
      <c r="B52" s="170"/>
      <c r="C52" s="168" t="s">
        <v>482</v>
      </c>
      <c r="D52" s="169"/>
      <c r="E52" s="169"/>
      <c r="F52" s="169"/>
      <c r="G52" s="82">
        <v>82270</v>
      </c>
      <c r="H52" s="77"/>
    </row>
    <row r="53" spans="1:8" ht="53.25" customHeight="1">
      <c r="A53" s="164"/>
      <c r="B53" s="170"/>
      <c r="C53" s="168" t="s">
        <v>489</v>
      </c>
      <c r="D53" s="169"/>
      <c r="E53" s="169"/>
      <c r="F53" s="169"/>
      <c r="G53" s="82">
        <v>42756</v>
      </c>
      <c r="H53" s="77"/>
    </row>
    <row r="54" spans="1:8" s="17" customFormat="1" ht="27" customHeight="1">
      <c r="A54" s="174">
        <v>41058900</v>
      </c>
      <c r="B54" s="175"/>
      <c r="C54" s="176" t="s">
        <v>445</v>
      </c>
      <c r="D54" s="177"/>
      <c r="E54" s="177"/>
      <c r="F54" s="177"/>
      <c r="G54" s="81">
        <f>G55</f>
        <v>2065000</v>
      </c>
      <c r="H54" s="83"/>
    </row>
    <row r="55" spans="1:8" ht="15">
      <c r="A55" s="164">
        <v>2310000000</v>
      </c>
      <c r="B55" s="170"/>
      <c r="C55" s="168" t="s">
        <v>473</v>
      </c>
      <c r="D55" s="169"/>
      <c r="E55" s="169"/>
      <c r="F55" s="169"/>
      <c r="G55" s="82">
        <v>2065000</v>
      </c>
      <c r="H55" s="77"/>
    </row>
    <row r="56" spans="1:8">
      <c r="A56" s="159" t="s">
        <v>490</v>
      </c>
      <c r="B56" s="159"/>
      <c r="C56" s="159"/>
      <c r="D56" s="159"/>
      <c r="E56" s="159"/>
      <c r="F56" s="159"/>
      <c r="G56" s="159"/>
      <c r="H56" s="77"/>
    </row>
    <row r="57" spans="1:8" ht="26.25" customHeight="1">
      <c r="A57" s="161">
        <v>41051000</v>
      </c>
      <c r="B57" s="161"/>
      <c r="C57" s="162" t="s">
        <v>441</v>
      </c>
      <c r="D57" s="162"/>
      <c r="E57" s="162"/>
      <c r="F57" s="162"/>
      <c r="G57" s="84">
        <f>G58</f>
        <v>125746</v>
      </c>
      <c r="H57" s="115"/>
    </row>
    <row r="58" spans="1:8" ht="12.75" customHeight="1">
      <c r="A58" s="164">
        <v>2310000000</v>
      </c>
      <c r="B58" s="170"/>
      <c r="C58" s="168" t="s">
        <v>473</v>
      </c>
      <c r="D58" s="169"/>
      <c r="E58" s="169"/>
      <c r="F58" s="169"/>
      <c r="G58" s="85">
        <v>125746</v>
      </c>
      <c r="H58" s="115"/>
    </row>
    <row r="59" spans="1:8">
      <c r="A59" s="161" t="s">
        <v>444</v>
      </c>
      <c r="B59" s="161"/>
      <c r="C59" s="162" t="s">
        <v>13</v>
      </c>
      <c r="D59" s="162"/>
      <c r="E59" s="162"/>
      <c r="F59" s="162"/>
      <c r="G59" s="84">
        <f>G62+G60</f>
        <v>47450</v>
      </c>
      <c r="H59" s="77"/>
    </row>
    <row r="60" spans="1:8">
      <c r="A60" s="159">
        <v>2353100000</v>
      </c>
      <c r="B60" s="159"/>
      <c r="C60" s="160" t="s">
        <v>480</v>
      </c>
      <c r="D60" s="160"/>
      <c r="E60" s="160"/>
      <c r="F60" s="160"/>
      <c r="G60" s="85">
        <f>G61</f>
        <v>12000</v>
      </c>
      <c r="H60" s="77"/>
    </row>
    <row r="61" spans="1:8">
      <c r="A61" s="164"/>
      <c r="B61" s="178"/>
      <c r="C61" s="171" t="s">
        <v>491</v>
      </c>
      <c r="D61" s="172"/>
      <c r="E61" s="172"/>
      <c r="F61" s="173"/>
      <c r="G61" s="85">
        <v>12000</v>
      </c>
      <c r="H61" s="77"/>
    </row>
    <row r="62" spans="1:8">
      <c r="A62" s="159" t="s">
        <v>487</v>
      </c>
      <c r="B62" s="159"/>
      <c r="C62" s="160" t="s">
        <v>488</v>
      </c>
      <c r="D62" s="160"/>
      <c r="E62" s="160"/>
      <c r="F62" s="160"/>
      <c r="G62" s="85">
        <f>G63+G64</f>
        <v>35450</v>
      </c>
      <c r="H62" s="77"/>
    </row>
    <row r="63" spans="1:8" ht="63.75" customHeight="1">
      <c r="A63" s="164"/>
      <c r="B63" s="178"/>
      <c r="C63" s="171" t="s">
        <v>484</v>
      </c>
      <c r="D63" s="172"/>
      <c r="E63" s="172"/>
      <c r="F63" s="173"/>
      <c r="G63" s="85">
        <v>23450</v>
      </c>
      <c r="H63" s="77"/>
    </row>
    <row r="64" spans="1:8" ht="15.75" customHeight="1">
      <c r="A64" s="164"/>
      <c r="B64" s="178"/>
      <c r="C64" s="171" t="s">
        <v>491</v>
      </c>
      <c r="D64" s="172"/>
      <c r="E64" s="172"/>
      <c r="F64" s="173"/>
      <c r="G64" s="85">
        <v>12000</v>
      </c>
      <c r="H64" s="77"/>
    </row>
    <row r="65" spans="1:8">
      <c r="A65" s="159" t="s">
        <v>14</v>
      </c>
      <c r="B65" s="159"/>
      <c r="C65" s="162" t="s">
        <v>492</v>
      </c>
      <c r="D65" s="162"/>
      <c r="E65" s="162"/>
      <c r="F65" s="162"/>
      <c r="G65" s="86">
        <f>G66+G67</f>
        <v>60535289</v>
      </c>
      <c r="H65" s="77"/>
    </row>
    <row r="66" spans="1:8">
      <c r="A66" s="159" t="s">
        <v>14</v>
      </c>
      <c r="B66" s="159"/>
      <c r="C66" s="160" t="s">
        <v>493</v>
      </c>
      <c r="D66" s="160"/>
      <c r="E66" s="160"/>
      <c r="F66" s="160"/>
      <c r="G66" s="86">
        <f>G13+G17+G19+G23+G29+G25+G15+G54+G27+G21</f>
        <v>60362093</v>
      </c>
      <c r="H66" s="77"/>
    </row>
    <row r="67" spans="1:8">
      <c r="A67" s="159" t="s">
        <v>14</v>
      </c>
      <c r="B67" s="159"/>
      <c r="C67" s="160" t="s">
        <v>494</v>
      </c>
      <c r="D67" s="160"/>
      <c r="E67" s="160"/>
      <c r="F67" s="160"/>
      <c r="G67" s="86">
        <f>G59+G57</f>
        <v>173196</v>
      </c>
      <c r="H67" s="77"/>
    </row>
    <row r="68" spans="1:8" ht="23.1" customHeight="1">
      <c r="A68" s="187" t="s">
        <v>495</v>
      </c>
      <c r="B68" s="187"/>
      <c r="C68" s="187"/>
      <c r="D68" s="187"/>
      <c r="E68" s="187"/>
      <c r="F68" s="187"/>
      <c r="G68" s="187"/>
      <c r="H68" s="77"/>
    </row>
    <row r="69" spans="1:8" ht="11.1" customHeight="1">
      <c r="A69" s="87"/>
      <c r="B69" s="87"/>
      <c r="C69" s="87"/>
      <c r="D69" s="87"/>
      <c r="E69" s="87"/>
      <c r="F69" s="87"/>
      <c r="G69" s="88" t="s">
        <v>3</v>
      </c>
      <c r="H69" s="77"/>
    </row>
    <row r="70" spans="1:8" ht="75.75" customHeight="1">
      <c r="A70" s="151" t="s">
        <v>496</v>
      </c>
      <c r="B70" s="151"/>
      <c r="C70" s="79" t="s">
        <v>497</v>
      </c>
      <c r="D70" s="151" t="s">
        <v>498</v>
      </c>
      <c r="E70" s="151"/>
      <c r="F70" s="151"/>
      <c r="G70" s="79" t="s">
        <v>288</v>
      </c>
      <c r="H70" s="77"/>
    </row>
    <row r="71" spans="1:8" ht="12" customHeight="1">
      <c r="A71" s="188" t="s">
        <v>6</v>
      </c>
      <c r="B71" s="188"/>
      <c r="C71" s="89" t="s">
        <v>7</v>
      </c>
      <c r="D71" s="188" t="s">
        <v>8</v>
      </c>
      <c r="E71" s="188"/>
      <c r="F71" s="188"/>
      <c r="G71" s="89" t="s">
        <v>9</v>
      </c>
      <c r="H71" s="77"/>
    </row>
    <row r="72" spans="1:8" ht="15.95" customHeight="1">
      <c r="A72" s="159" t="s">
        <v>499</v>
      </c>
      <c r="B72" s="159"/>
      <c r="C72" s="159"/>
      <c r="D72" s="159"/>
      <c r="E72" s="159"/>
      <c r="F72" s="159"/>
      <c r="G72" s="159"/>
      <c r="H72" s="77"/>
    </row>
    <row r="73" spans="1:8" ht="15.95" customHeight="1">
      <c r="A73" s="179">
        <v>3719770</v>
      </c>
      <c r="B73" s="180"/>
      <c r="C73" s="90">
        <v>9770</v>
      </c>
      <c r="D73" s="181" t="s">
        <v>13</v>
      </c>
      <c r="E73" s="182"/>
      <c r="F73" s="183"/>
      <c r="G73" s="91">
        <f>G74</f>
        <v>30000</v>
      </c>
      <c r="H73" s="77"/>
    </row>
    <row r="74" spans="1:8" ht="25.5" customHeight="1">
      <c r="A74" s="184">
        <v>2154400000</v>
      </c>
      <c r="B74" s="178"/>
      <c r="C74" s="92"/>
      <c r="D74" s="171" t="s">
        <v>500</v>
      </c>
      <c r="E74" s="185"/>
      <c r="F74" s="186"/>
      <c r="G74" s="85">
        <v>30000</v>
      </c>
      <c r="H74" s="77"/>
    </row>
    <row r="75" spans="1:8" ht="42" customHeight="1">
      <c r="A75" s="179">
        <v>3719800</v>
      </c>
      <c r="B75" s="180"/>
      <c r="C75" s="90">
        <v>9800</v>
      </c>
      <c r="D75" s="181" t="s">
        <v>17</v>
      </c>
      <c r="E75" s="182"/>
      <c r="F75" s="183"/>
      <c r="G75" s="84">
        <f>G80</f>
        <v>370000</v>
      </c>
      <c r="H75" s="77"/>
    </row>
    <row r="76" spans="1:8" ht="31.5" customHeight="1">
      <c r="A76" s="194" t="s">
        <v>501</v>
      </c>
      <c r="B76" s="195"/>
      <c r="C76" s="195"/>
      <c r="D76" s="195"/>
      <c r="E76" s="195"/>
      <c r="F76" s="196"/>
      <c r="G76" s="93">
        <v>100000</v>
      </c>
      <c r="H76" s="77"/>
    </row>
    <row r="77" spans="1:8" ht="42.75" customHeight="1">
      <c r="A77" s="194" t="s">
        <v>502</v>
      </c>
      <c r="B77" s="195"/>
      <c r="C77" s="195"/>
      <c r="D77" s="195"/>
      <c r="E77" s="195"/>
      <c r="F77" s="196"/>
      <c r="G77" s="93">
        <v>100000</v>
      </c>
      <c r="H77" s="77"/>
    </row>
    <row r="78" spans="1:8" ht="69.75" customHeight="1">
      <c r="A78" s="194" t="s">
        <v>563</v>
      </c>
      <c r="B78" s="195"/>
      <c r="C78" s="195"/>
      <c r="D78" s="195"/>
      <c r="E78" s="195"/>
      <c r="F78" s="196"/>
      <c r="G78" s="93">
        <v>150000</v>
      </c>
      <c r="H78" s="77"/>
    </row>
    <row r="79" spans="1:8" ht="28.5" customHeight="1">
      <c r="A79" s="194" t="s">
        <v>503</v>
      </c>
      <c r="B79" s="195"/>
      <c r="C79" s="195"/>
      <c r="D79" s="195"/>
      <c r="E79" s="195"/>
      <c r="F79" s="196"/>
      <c r="G79" s="85">
        <v>20000</v>
      </c>
      <c r="H79" s="77"/>
    </row>
    <row r="80" spans="1:8" ht="15.95" customHeight="1">
      <c r="A80" s="191">
        <v>9900000000</v>
      </c>
      <c r="B80" s="192"/>
      <c r="C80" s="92"/>
      <c r="D80" s="168" t="s">
        <v>471</v>
      </c>
      <c r="E80" s="193"/>
      <c r="F80" s="193"/>
      <c r="G80" s="85">
        <f>G76+G77+G78+G79</f>
        <v>370000</v>
      </c>
      <c r="H80" s="77"/>
    </row>
    <row r="81" spans="1:8">
      <c r="A81" s="159" t="s">
        <v>504</v>
      </c>
      <c r="B81" s="159"/>
      <c r="C81" s="159"/>
      <c r="D81" s="159"/>
      <c r="E81" s="159"/>
      <c r="F81" s="159"/>
      <c r="G81" s="159"/>
      <c r="H81" s="77"/>
    </row>
    <row r="82" spans="1:8" hidden="1">
      <c r="A82" s="200">
        <v>3719770</v>
      </c>
      <c r="B82" s="201"/>
      <c r="C82" s="90">
        <v>9770</v>
      </c>
      <c r="D82" s="176" t="s">
        <v>13</v>
      </c>
      <c r="E82" s="197"/>
      <c r="F82" s="197"/>
      <c r="G82" s="84">
        <f>G83</f>
        <v>0</v>
      </c>
      <c r="H82" s="77"/>
    </row>
    <row r="83" spans="1:8" ht="13.5" hidden="1">
      <c r="A83" s="189" t="s">
        <v>505</v>
      </c>
      <c r="B83" s="190"/>
      <c r="C83" s="190"/>
      <c r="D83" s="190"/>
      <c r="E83" s="190"/>
      <c r="F83" s="190"/>
      <c r="G83" s="85">
        <v>0</v>
      </c>
      <c r="H83" s="77"/>
    </row>
    <row r="84" spans="1:8" hidden="1">
      <c r="A84" s="191">
        <v>2310000000</v>
      </c>
      <c r="B84" s="192"/>
      <c r="C84" s="92"/>
      <c r="D84" s="168" t="s">
        <v>473</v>
      </c>
      <c r="E84" s="193"/>
      <c r="F84" s="193"/>
      <c r="G84" s="85">
        <f>G83</f>
        <v>0</v>
      </c>
      <c r="H84" s="77"/>
    </row>
    <row r="85" spans="1:8" ht="39" customHeight="1">
      <c r="A85" s="200">
        <v>3719800</v>
      </c>
      <c r="B85" s="201"/>
      <c r="C85" s="90">
        <v>9800</v>
      </c>
      <c r="D85" s="176" t="s">
        <v>17</v>
      </c>
      <c r="E85" s="197"/>
      <c r="F85" s="197"/>
      <c r="G85" s="84">
        <f>G86+G87+G88+G89</f>
        <v>305300</v>
      </c>
      <c r="H85" s="77"/>
    </row>
    <row r="86" spans="1:8" ht="39" customHeight="1">
      <c r="A86" s="194" t="s">
        <v>506</v>
      </c>
      <c r="B86" s="195"/>
      <c r="C86" s="195"/>
      <c r="D86" s="195"/>
      <c r="E86" s="195"/>
      <c r="F86" s="196"/>
      <c r="G86" s="93">
        <v>125300</v>
      </c>
      <c r="H86" s="77"/>
    </row>
    <row r="87" spans="1:8" ht="39" hidden="1" customHeight="1">
      <c r="A87" s="202" t="s">
        <v>507</v>
      </c>
      <c r="B87" s="203"/>
      <c r="C87" s="203"/>
      <c r="D87" s="203"/>
      <c r="E87" s="203"/>
      <c r="F87" s="204"/>
      <c r="G87" s="93"/>
      <c r="H87" s="77"/>
    </row>
    <row r="88" spans="1:8" ht="27.75" hidden="1" customHeight="1">
      <c r="A88" s="194" t="s">
        <v>501</v>
      </c>
      <c r="B88" s="195"/>
      <c r="C88" s="195"/>
      <c r="D88" s="195"/>
      <c r="E88" s="195"/>
      <c r="F88" s="196"/>
      <c r="G88" s="93"/>
      <c r="H88" s="77"/>
    </row>
    <row r="89" spans="1:8" ht="39" customHeight="1">
      <c r="A89" s="194" t="s">
        <v>508</v>
      </c>
      <c r="B89" s="195"/>
      <c r="C89" s="195"/>
      <c r="D89" s="195"/>
      <c r="E89" s="195"/>
      <c r="F89" s="196"/>
      <c r="G89" s="93">
        <v>180000</v>
      </c>
      <c r="H89" s="77"/>
    </row>
    <row r="90" spans="1:8">
      <c r="A90" s="191">
        <v>9900000000</v>
      </c>
      <c r="B90" s="192"/>
      <c r="C90" s="92"/>
      <c r="D90" s="168" t="s">
        <v>471</v>
      </c>
      <c r="E90" s="193"/>
      <c r="F90" s="193"/>
      <c r="G90" s="85">
        <f>G85</f>
        <v>305300</v>
      </c>
      <c r="H90" s="77"/>
    </row>
    <row r="91" spans="1:8">
      <c r="A91" s="179" t="s">
        <v>16</v>
      </c>
      <c r="B91" s="178"/>
      <c r="C91" s="90" t="s">
        <v>16</v>
      </c>
      <c r="D91" s="176" t="s">
        <v>509</v>
      </c>
      <c r="E91" s="197"/>
      <c r="F91" s="197"/>
      <c r="G91" s="84">
        <f>G92+G93</f>
        <v>705300</v>
      </c>
      <c r="H91" s="77"/>
    </row>
    <row r="92" spans="1:8">
      <c r="A92" s="179" t="s">
        <v>16</v>
      </c>
      <c r="B92" s="178"/>
      <c r="C92" s="90" t="s">
        <v>16</v>
      </c>
      <c r="D92" s="176" t="s">
        <v>493</v>
      </c>
      <c r="E92" s="197"/>
      <c r="F92" s="197"/>
      <c r="G92" s="84">
        <f>G73+G75</f>
        <v>400000</v>
      </c>
      <c r="H92" s="77"/>
    </row>
    <row r="93" spans="1:8">
      <c r="A93" s="179" t="s">
        <v>16</v>
      </c>
      <c r="B93" s="178"/>
      <c r="C93" s="90" t="s">
        <v>16</v>
      </c>
      <c r="D93" s="176" t="s">
        <v>494</v>
      </c>
      <c r="E93" s="197"/>
      <c r="F93" s="197"/>
      <c r="G93" s="84">
        <f>G82+G85</f>
        <v>305300</v>
      </c>
      <c r="H93" s="77"/>
    </row>
    <row r="94" spans="1:8">
      <c r="A94" s="94"/>
      <c r="B94" s="95"/>
      <c r="C94" s="94"/>
      <c r="D94" s="96"/>
      <c r="E94" s="97"/>
      <c r="F94" s="97"/>
      <c r="G94" s="98"/>
      <c r="H94" s="77"/>
    </row>
    <row r="95" spans="1:8" ht="17.100000000000001" customHeight="1">
      <c r="A95" s="198"/>
      <c r="B95" s="198"/>
      <c r="C95" s="198"/>
      <c r="D95" s="198"/>
      <c r="E95" s="198"/>
      <c r="F95" s="198"/>
      <c r="G95" s="198"/>
      <c r="H95" s="77"/>
    </row>
    <row r="96" spans="1:8" ht="15.95" customHeight="1">
      <c r="A96" s="77"/>
      <c r="B96" s="199" t="s">
        <v>235</v>
      </c>
      <c r="C96" s="199"/>
      <c r="D96" s="199"/>
      <c r="E96" s="77"/>
      <c r="F96" s="199" t="s">
        <v>236</v>
      </c>
      <c r="G96" s="199"/>
      <c r="H96" s="77"/>
    </row>
  </sheetData>
  <mergeCells count="163">
    <mergeCell ref="C61:F61"/>
    <mergeCell ref="A93:B93"/>
    <mergeCell ref="D93:F93"/>
    <mergeCell ref="A95:G95"/>
    <mergeCell ref="B96:D96"/>
    <mergeCell ref="F96:G96"/>
    <mergeCell ref="A60:B60"/>
    <mergeCell ref="C60:F60"/>
    <mergeCell ref="A61:B61"/>
    <mergeCell ref="A90:B90"/>
    <mergeCell ref="D90:F90"/>
    <mergeCell ref="A91:B91"/>
    <mergeCell ref="D91:F91"/>
    <mergeCell ref="A92:B92"/>
    <mergeCell ref="D92:F92"/>
    <mergeCell ref="A85:B85"/>
    <mergeCell ref="D85:F85"/>
    <mergeCell ref="A86:F86"/>
    <mergeCell ref="A87:F87"/>
    <mergeCell ref="A88:F88"/>
    <mergeCell ref="A89:F89"/>
    <mergeCell ref="A81:G81"/>
    <mergeCell ref="A82:B82"/>
    <mergeCell ref="D82:F82"/>
    <mergeCell ref="A83:F83"/>
    <mergeCell ref="A84:B84"/>
    <mergeCell ref="D84:F84"/>
    <mergeCell ref="A76:F76"/>
    <mergeCell ref="A77:F77"/>
    <mergeCell ref="A78:F78"/>
    <mergeCell ref="A79:F79"/>
    <mergeCell ref="A80:B80"/>
    <mergeCell ref="D80:F80"/>
    <mergeCell ref="A73:B73"/>
    <mergeCell ref="D73:F73"/>
    <mergeCell ref="A74:B74"/>
    <mergeCell ref="D74:F74"/>
    <mergeCell ref="A75:B75"/>
    <mergeCell ref="D75:F75"/>
    <mergeCell ref="A68:G68"/>
    <mergeCell ref="A70:B70"/>
    <mergeCell ref="D70:F70"/>
    <mergeCell ref="A71:B71"/>
    <mergeCell ref="D71:F71"/>
    <mergeCell ref="A72:G72"/>
    <mergeCell ref="A65:B65"/>
    <mergeCell ref="C65:F65"/>
    <mergeCell ref="A66:B66"/>
    <mergeCell ref="C66:F66"/>
    <mergeCell ref="A67:B67"/>
    <mergeCell ref="C67:F67"/>
    <mergeCell ref="A62:B62"/>
    <mergeCell ref="C62:F62"/>
    <mergeCell ref="A63:B63"/>
    <mergeCell ref="C63:F63"/>
    <mergeCell ref="A64:B64"/>
    <mergeCell ref="C64:F64"/>
    <mergeCell ref="A54:B54"/>
    <mergeCell ref="C54:F54"/>
    <mergeCell ref="A55:B55"/>
    <mergeCell ref="C55:F55"/>
    <mergeCell ref="A56:G56"/>
    <mergeCell ref="A59:B59"/>
    <mergeCell ref="C59:F59"/>
    <mergeCell ref="A51:B51"/>
    <mergeCell ref="C51:F51"/>
    <mergeCell ref="A52:B52"/>
    <mergeCell ref="C52:F52"/>
    <mergeCell ref="A53:B53"/>
    <mergeCell ref="C53:F53"/>
    <mergeCell ref="A57:B57"/>
    <mergeCell ref="C57:F57"/>
    <mergeCell ref="A58:B58"/>
    <mergeCell ref="C58:F58"/>
    <mergeCell ref="A48:B48"/>
    <mergeCell ref="C48:F48"/>
    <mergeCell ref="A49:B49"/>
    <mergeCell ref="C49:F49"/>
    <mergeCell ref="A50:B50"/>
    <mergeCell ref="C50:F50"/>
    <mergeCell ref="A45:B45"/>
    <mergeCell ref="C45:F45"/>
    <mergeCell ref="A46:B46"/>
    <mergeCell ref="C46:F46"/>
    <mergeCell ref="A47:B47"/>
    <mergeCell ref="C47:F47"/>
    <mergeCell ref="A42:B42"/>
    <mergeCell ref="C42:F42"/>
    <mergeCell ref="A43:B43"/>
    <mergeCell ref="C43:F43"/>
    <mergeCell ref="A44:B44"/>
    <mergeCell ref="C44:F44"/>
    <mergeCell ref="A39:B39"/>
    <mergeCell ref="C39:F39"/>
    <mergeCell ref="A40:B40"/>
    <mergeCell ref="C40:F40"/>
    <mergeCell ref="A41:B41"/>
    <mergeCell ref="C41:F41"/>
    <mergeCell ref="A36:B36"/>
    <mergeCell ref="C36:F36"/>
    <mergeCell ref="A37:B37"/>
    <mergeCell ref="C37:F37"/>
    <mergeCell ref="A38:B38"/>
    <mergeCell ref="C38:F38"/>
    <mergeCell ref="A33:B33"/>
    <mergeCell ref="C33:F33"/>
    <mergeCell ref="A34:B34"/>
    <mergeCell ref="C34:F34"/>
    <mergeCell ref="A35:B35"/>
    <mergeCell ref="C35:F35"/>
    <mergeCell ref="A30:B30"/>
    <mergeCell ref="C30:F30"/>
    <mergeCell ref="A31:B31"/>
    <mergeCell ref="C31:F31"/>
    <mergeCell ref="A32:B32"/>
    <mergeCell ref="C32:F32"/>
    <mergeCell ref="A27:B27"/>
    <mergeCell ref="C27:F27"/>
    <mergeCell ref="A28:B28"/>
    <mergeCell ref="C28:F28"/>
    <mergeCell ref="A29:B29"/>
    <mergeCell ref="C29:F29"/>
    <mergeCell ref="A24:B24"/>
    <mergeCell ref="C24:F24"/>
    <mergeCell ref="A25:B25"/>
    <mergeCell ref="C25:F25"/>
    <mergeCell ref="A26:B26"/>
    <mergeCell ref="C26:F26"/>
    <mergeCell ref="A19:B19"/>
    <mergeCell ref="C19:F19"/>
    <mergeCell ref="A20:B20"/>
    <mergeCell ref="C20:F20"/>
    <mergeCell ref="A23:B23"/>
    <mergeCell ref="C23:F23"/>
    <mergeCell ref="A21:B21"/>
    <mergeCell ref="C21:F21"/>
    <mergeCell ref="A22:B22"/>
    <mergeCell ref="C22:F22"/>
    <mergeCell ref="A16:B16"/>
    <mergeCell ref="C16:F16"/>
    <mergeCell ref="A17:B17"/>
    <mergeCell ref="C17:F17"/>
    <mergeCell ref="A18:B18"/>
    <mergeCell ref="C18:F18"/>
    <mergeCell ref="A12:G12"/>
    <mergeCell ref="A13:B13"/>
    <mergeCell ref="C13:F13"/>
    <mergeCell ref="A14:B14"/>
    <mergeCell ref="C14:F14"/>
    <mergeCell ref="A15:B15"/>
    <mergeCell ref="C15:F15"/>
    <mergeCell ref="D7:E7"/>
    <mergeCell ref="A8:G8"/>
    <mergeCell ref="A10:B10"/>
    <mergeCell ref="C10:F10"/>
    <mergeCell ref="A11:B11"/>
    <mergeCell ref="C11:F11"/>
    <mergeCell ref="E1:G1"/>
    <mergeCell ref="E2:G2"/>
    <mergeCell ref="E3:G3"/>
    <mergeCell ref="E4:G4"/>
    <mergeCell ref="A5:G5"/>
    <mergeCell ref="A6:G6"/>
  </mergeCells>
  <phoneticPr fontId="24" type="noConversion"/>
  <pageMargins left="0.27777777777777779" right="0.27777777777777779" top="0.27777777777777779" bottom="0.27777777777777779" header="0.5" footer="0.5"/>
  <pageSetup paperSize="9" pageOrder="overThenDown"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topLeftCell="B4" zoomScale="90" zoomScaleNormal="130" zoomScaleSheetLayoutView="90" workbookViewId="0">
      <pane xSplit="5" ySplit="8" topLeftCell="G84" activePane="bottomRight" state="frozen"/>
      <selection activeCell="B4" sqref="B4"/>
      <selection pane="topRight" activeCell="G4" sqref="G4"/>
      <selection pane="bottomLeft" activeCell="B12" sqref="B12"/>
      <selection pane="bottomRight" activeCell="H6" sqref="H6"/>
    </sheetView>
  </sheetViews>
  <sheetFormatPr defaultRowHeight="12.75"/>
  <cols>
    <col min="1" max="1" width="8.85546875" hidden="1" customWidth="1"/>
    <col min="2" max="4" width="6.5703125" customWidth="1"/>
    <col min="5" max="5" width="17.5703125" customWidth="1"/>
    <col min="6" max="6" width="7.85546875" customWidth="1"/>
    <col min="7" max="7" width="32.85546875" customWidth="1"/>
    <col min="8" max="8" width="17" customWidth="1"/>
    <col min="9" max="9" width="8.5703125" customWidth="1"/>
    <col min="10" max="10" width="12.5703125" customWidth="1"/>
    <col min="11" max="11" width="12.85546875" customWidth="1"/>
    <col min="12" max="12" width="11" customWidth="1"/>
    <col min="13" max="13" width="11.85546875" customWidth="1"/>
    <col min="14" max="15" width="8.85546875" hidden="1" customWidth="1"/>
  </cols>
  <sheetData>
    <row r="1" spans="1:14" ht="9" customHeight="1">
      <c r="A1" s="1"/>
      <c r="B1" s="1"/>
      <c r="C1" s="1"/>
      <c r="D1" s="1"/>
      <c r="E1" s="1"/>
      <c r="F1" s="1"/>
      <c r="G1" s="1"/>
      <c r="H1" s="1"/>
      <c r="I1" s="117" t="s">
        <v>510</v>
      </c>
      <c r="J1" s="117"/>
      <c r="K1" s="117"/>
      <c r="L1" s="117"/>
      <c r="M1" s="117"/>
      <c r="N1" s="1"/>
    </row>
    <row r="2" spans="1:14" ht="9.9499999999999993" customHeight="1">
      <c r="A2" s="1"/>
      <c r="B2" s="1"/>
      <c r="C2" s="1"/>
      <c r="D2" s="1"/>
      <c r="E2" s="1"/>
      <c r="F2" s="1"/>
      <c r="G2" s="1"/>
      <c r="H2" s="1"/>
      <c r="I2" s="118" t="s">
        <v>237</v>
      </c>
      <c r="J2" s="118"/>
      <c r="K2" s="118"/>
      <c r="L2" s="118"/>
      <c r="M2" s="118"/>
      <c r="N2" s="1"/>
    </row>
    <row r="3" spans="1:14" ht="18" customHeight="1">
      <c r="A3" s="1"/>
      <c r="B3" s="1"/>
      <c r="C3" s="1"/>
      <c r="D3" s="1"/>
      <c r="E3" s="1"/>
      <c r="F3" s="1"/>
      <c r="G3" s="1"/>
      <c r="H3" s="1"/>
      <c r="I3" s="118" t="s">
        <v>0</v>
      </c>
      <c r="J3" s="118"/>
      <c r="K3" s="118"/>
      <c r="L3" s="118"/>
      <c r="M3" s="118"/>
      <c r="N3" s="1"/>
    </row>
    <row r="4" spans="1:14" ht="0.75" customHeight="1">
      <c r="A4" s="1"/>
      <c r="B4" s="1"/>
      <c r="C4" s="1"/>
      <c r="D4" s="1"/>
      <c r="E4" s="1"/>
      <c r="F4" s="1"/>
      <c r="G4" s="1"/>
      <c r="H4" s="1"/>
      <c r="I4" s="118" t="s">
        <v>559</v>
      </c>
      <c r="J4" s="118"/>
      <c r="K4" s="118"/>
      <c r="L4" s="118"/>
      <c r="M4" s="118"/>
      <c r="N4" s="1"/>
    </row>
    <row r="5" spans="1:14" ht="30.95" customHeight="1">
      <c r="A5" s="1"/>
      <c r="B5" s="116" t="s">
        <v>511</v>
      </c>
      <c r="C5" s="116"/>
      <c r="D5" s="116"/>
      <c r="E5" s="116"/>
      <c r="F5" s="116"/>
      <c r="G5" s="116"/>
      <c r="H5" s="116"/>
      <c r="I5" s="116"/>
      <c r="J5" s="116"/>
      <c r="K5" s="116"/>
      <c r="L5" s="116"/>
      <c r="M5" s="116"/>
      <c r="N5" s="1"/>
    </row>
    <row r="6" spans="1:14" ht="11.1" customHeight="1">
      <c r="A6" s="1"/>
      <c r="B6" s="120" t="s">
        <v>1</v>
      </c>
      <c r="C6" s="120"/>
      <c r="D6" s="120"/>
      <c r="E6" s="120"/>
      <c r="F6" s="1"/>
      <c r="G6" s="1"/>
      <c r="H6" s="1"/>
      <c r="I6" s="1"/>
      <c r="J6" s="1"/>
      <c r="K6" s="1"/>
      <c r="L6" s="1"/>
      <c r="M6" s="1"/>
      <c r="N6" s="1"/>
    </row>
    <row r="7" spans="1:14" ht="12" customHeight="1">
      <c r="A7" s="1"/>
      <c r="B7" s="121" t="s">
        <v>2</v>
      </c>
      <c r="C7" s="121"/>
      <c r="D7" s="121"/>
      <c r="E7" s="121"/>
      <c r="F7" s="1"/>
      <c r="G7" s="1"/>
      <c r="H7" s="1"/>
      <c r="I7" s="1"/>
      <c r="J7" s="1"/>
      <c r="K7" s="1"/>
      <c r="L7" s="1"/>
      <c r="M7" s="1"/>
      <c r="N7" s="1"/>
    </row>
    <row r="8" spans="1:14" ht="11.1" customHeight="1">
      <c r="A8" s="1"/>
      <c r="B8" s="1"/>
      <c r="C8" s="1"/>
      <c r="D8" s="1"/>
      <c r="E8" s="1"/>
      <c r="F8" s="1"/>
      <c r="G8" s="1"/>
      <c r="H8" s="1"/>
      <c r="I8" s="1"/>
      <c r="J8" s="1"/>
      <c r="K8" s="1"/>
      <c r="L8" s="1"/>
      <c r="M8" s="47"/>
      <c r="N8" s="1"/>
    </row>
    <row r="9" spans="1:14" ht="17.100000000000001" customHeight="1">
      <c r="A9" s="1"/>
      <c r="B9" s="147" t="s">
        <v>231</v>
      </c>
      <c r="C9" s="147" t="s">
        <v>230</v>
      </c>
      <c r="D9" s="147" t="s">
        <v>229</v>
      </c>
      <c r="E9" s="147" t="s">
        <v>228</v>
      </c>
      <c r="F9" s="147"/>
      <c r="G9" s="147" t="s">
        <v>512</v>
      </c>
      <c r="H9" s="147" t="s">
        <v>513</v>
      </c>
      <c r="I9" s="147"/>
      <c r="J9" s="211" t="s">
        <v>288</v>
      </c>
      <c r="K9" s="211" t="s">
        <v>227</v>
      </c>
      <c r="L9" s="211" t="s">
        <v>4</v>
      </c>
      <c r="M9" s="211"/>
      <c r="N9" s="1"/>
    </row>
    <row r="10" spans="1:14" ht="60.95" customHeight="1">
      <c r="A10" s="1"/>
      <c r="B10" s="147"/>
      <c r="C10" s="147"/>
      <c r="D10" s="147"/>
      <c r="E10" s="147"/>
      <c r="F10" s="147"/>
      <c r="G10" s="147"/>
      <c r="H10" s="147"/>
      <c r="I10" s="147"/>
      <c r="J10" s="211"/>
      <c r="K10" s="211"/>
      <c r="L10" s="102" t="s">
        <v>5</v>
      </c>
      <c r="M10" s="100" t="s">
        <v>225</v>
      </c>
      <c r="N10" s="1"/>
    </row>
    <row r="11" spans="1:14" ht="12" customHeight="1">
      <c r="A11" s="1"/>
      <c r="B11" s="100" t="s">
        <v>6</v>
      </c>
      <c r="C11" s="100" t="s">
        <v>7</v>
      </c>
      <c r="D11" s="100" t="s">
        <v>8</v>
      </c>
      <c r="E11" s="124" t="s">
        <v>9</v>
      </c>
      <c r="F11" s="124"/>
      <c r="G11" s="100" t="s">
        <v>10</v>
      </c>
      <c r="H11" s="124" t="s">
        <v>11</v>
      </c>
      <c r="I11" s="124"/>
      <c r="J11" s="100" t="s">
        <v>219</v>
      </c>
      <c r="K11" s="100" t="s">
        <v>218</v>
      </c>
      <c r="L11" s="100" t="s">
        <v>217</v>
      </c>
      <c r="M11" s="100" t="s">
        <v>216</v>
      </c>
      <c r="N11" s="1"/>
    </row>
    <row r="12" spans="1:14" ht="18" customHeight="1">
      <c r="A12" s="1"/>
      <c r="B12" s="5" t="s">
        <v>209</v>
      </c>
      <c r="C12" s="5" t="s">
        <v>12</v>
      </c>
      <c r="D12" s="21" t="s">
        <v>12</v>
      </c>
      <c r="E12" s="137" t="s">
        <v>207</v>
      </c>
      <c r="F12" s="137"/>
      <c r="G12" s="21" t="s">
        <v>12</v>
      </c>
      <c r="H12" s="210" t="s">
        <v>12</v>
      </c>
      <c r="I12" s="210"/>
      <c r="J12" s="2">
        <f>K12+L12</f>
        <v>27437741</v>
      </c>
      <c r="K12" s="2">
        <f>K13</f>
        <v>24605743</v>
      </c>
      <c r="L12" s="2">
        <f t="shared" ref="L12:M12" si="0">L13</f>
        <v>2831998</v>
      </c>
      <c r="M12" s="2">
        <f t="shared" si="0"/>
        <v>2820998</v>
      </c>
      <c r="N12" s="1"/>
    </row>
    <row r="13" spans="1:14" ht="18" customHeight="1">
      <c r="A13" s="1"/>
      <c r="B13" s="5" t="s">
        <v>208</v>
      </c>
      <c r="C13" s="5" t="s">
        <v>12</v>
      </c>
      <c r="D13" s="21" t="s">
        <v>12</v>
      </c>
      <c r="E13" s="137" t="s">
        <v>207</v>
      </c>
      <c r="F13" s="137"/>
      <c r="G13" s="21" t="s">
        <v>12</v>
      </c>
      <c r="H13" s="210" t="s">
        <v>12</v>
      </c>
      <c r="I13" s="210"/>
      <c r="J13" s="2">
        <f t="shared" ref="J13:J83" si="1">K13+L13</f>
        <v>27437741</v>
      </c>
      <c r="K13" s="2">
        <f>K14+K19+K39+K48+K58</f>
        <v>24605743</v>
      </c>
      <c r="L13" s="2">
        <f>L14+L19+L39+L48+L58</f>
        <v>2831998</v>
      </c>
      <c r="M13" s="2">
        <f>M14+M19+M39+M48+M58</f>
        <v>2820998</v>
      </c>
      <c r="N13" s="1"/>
    </row>
    <row r="14" spans="1:14" ht="14.1" customHeight="1">
      <c r="A14" s="1"/>
      <c r="B14" s="5" t="s">
        <v>12</v>
      </c>
      <c r="C14" s="5" t="s">
        <v>205</v>
      </c>
      <c r="D14" s="21" t="s">
        <v>12</v>
      </c>
      <c r="E14" s="137" t="s">
        <v>204</v>
      </c>
      <c r="F14" s="137"/>
      <c r="G14" s="21" t="s">
        <v>12</v>
      </c>
      <c r="H14" s="210" t="s">
        <v>12</v>
      </c>
      <c r="I14" s="210"/>
      <c r="J14" s="2">
        <f t="shared" si="1"/>
        <v>6623044</v>
      </c>
      <c r="K14" s="2">
        <f>K15+K17</f>
        <v>6174579</v>
      </c>
      <c r="L14" s="2">
        <f t="shared" ref="L14:M14" si="2">L15+L17</f>
        <v>448465</v>
      </c>
      <c r="M14" s="2">
        <f t="shared" si="2"/>
        <v>448465</v>
      </c>
      <c r="N14" s="1"/>
    </row>
    <row r="15" spans="1:14" ht="18" customHeight="1">
      <c r="A15" s="1"/>
      <c r="B15" s="4" t="s">
        <v>203</v>
      </c>
      <c r="C15" s="4" t="s">
        <v>202</v>
      </c>
      <c r="D15" s="4" t="s">
        <v>201</v>
      </c>
      <c r="E15" s="138" t="s">
        <v>200</v>
      </c>
      <c r="F15" s="138"/>
      <c r="G15" s="21" t="s">
        <v>12</v>
      </c>
      <c r="H15" s="210" t="s">
        <v>12</v>
      </c>
      <c r="I15" s="210"/>
      <c r="J15" s="2">
        <f t="shared" si="1"/>
        <v>4865044</v>
      </c>
      <c r="K15" s="103">
        <f>'Додаток 3'!G19</f>
        <v>4416579</v>
      </c>
      <c r="L15" s="103">
        <f>'Додаток 3'!L19</f>
        <v>448465</v>
      </c>
      <c r="M15" s="103">
        <f>'Додаток 3'!M19</f>
        <v>448465</v>
      </c>
      <c r="N15" s="1"/>
    </row>
    <row r="16" spans="1:14" ht="42" customHeight="1">
      <c r="A16" s="1"/>
      <c r="B16" s="21" t="s">
        <v>12</v>
      </c>
      <c r="C16" s="21" t="s">
        <v>12</v>
      </c>
      <c r="D16" s="21" t="s">
        <v>12</v>
      </c>
      <c r="E16" s="210" t="s">
        <v>12</v>
      </c>
      <c r="F16" s="210"/>
      <c r="G16" s="101" t="s">
        <v>514</v>
      </c>
      <c r="H16" s="138" t="s">
        <v>515</v>
      </c>
      <c r="I16" s="138"/>
      <c r="J16" s="2">
        <f t="shared" si="1"/>
        <v>4865044</v>
      </c>
      <c r="K16" s="103">
        <f>K15</f>
        <v>4416579</v>
      </c>
      <c r="L16" s="103">
        <f>L15</f>
        <v>448465</v>
      </c>
      <c r="M16" s="103">
        <f>M15</f>
        <v>448465</v>
      </c>
      <c r="N16" s="1"/>
    </row>
    <row r="17" spans="1:14" ht="26.1" customHeight="1">
      <c r="A17" s="1"/>
      <c r="B17" s="4" t="s">
        <v>199</v>
      </c>
      <c r="C17" s="4" t="s">
        <v>198</v>
      </c>
      <c r="D17" s="4" t="s">
        <v>197</v>
      </c>
      <c r="E17" s="138" t="s">
        <v>196</v>
      </c>
      <c r="F17" s="138"/>
      <c r="G17" s="21" t="s">
        <v>12</v>
      </c>
      <c r="H17" s="210" t="s">
        <v>12</v>
      </c>
      <c r="I17" s="210"/>
      <c r="J17" s="2">
        <f t="shared" si="1"/>
        <v>1758000</v>
      </c>
      <c r="K17" s="103">
        <f>'Додаток 3'!G20</f>
        <v>1758000</v>
      </c>
      <c r="L17" s="103">
        <f>'Додаток 3'!L20</f>
        <v>0</v>
      </c>
      <c r="M17" s="103">
        <f>'Додаток 3'!M20</f>
        <v>0</v>
      </c>
      <c r="N17" s="1"/>
    </row>
    <row r="18" spans="1:14" ht="42" customHeight="1">
      <c r="A18" s="1"/>
      <c r="B18" s="21" t="s">
        <v>12</v>
      </c>
      <c r="C18" s="21" t="s">
        <v>12</v>
      </c>
      <c r="D18" s="21" t="s">
        <v>12</v>
      </c>
      <c r="E18" s="210" t="s">
        <v>12</v>
      </c>
      <c r="F18" s="210"/>
      <c r="G18" s="101" t="s">
        <v>516</v>
      </c>
      <c r="H18" s="138" t="s">
        <v>517</v>
      </c>
      <c r="I18" s="138"/>
      <c r="J18" s="2">
        <f t="shared" si="1"/>
        <v>1758000</v>
      </c>
      <c r="K18" s="103">
        <f>K17</f>
        <v>1758000</v>
      </c>
      <c r="L18" s="103">
        <f>L17</f>
        <v>0</v>
      </c>
      <c r="M18" s="103">
        <f>M17</f>
        <v>0</v>
      </c>
      <c r="N18" s="1"/>
    </row>
    <row r="19" spans="1:14" ht="18" customHeight="1">
      <c r="A19" s="1"/>
      <c r="B19" s="5" t="s">
        <v>12</v>
      </c>
      <c r="C19" s="5" t="s">
        <v>85</v>
      </c>
      <c r="D19" s="21" t="s">
        <v>12</v>
      </c>
      <c r="E19" s="137" t="s">
        <v>84</v>
      </c>
      <c r="F19" s="137"/>
      <c r="G19" s="21" t="s">
        <v>12</v>
      </c>
      <c r="H19" s="210" t="s">
        <v>12</v>
      </c>
      <c r="I19" s="210"/>
      <c r="J19" s="2">
        <f t="shared" si="1"/>
        <v>2868943</v>
      </c>
      <c r="K19" s="2">
        <f>K20+K22+K24+K26+K28+K30+K32+K34+K36</f>
        <v>2815943</v>
      </c>
      <c r="L19" s="2">
        <f t="shared" ref="L19:M19" si="3">L20+L22+L24+L26+L28+L30+L32+L34+L36</f>
        <v>53000</v>
      </c>
      <c r="M19" s="2">
        <f t="shared" si="3"/>
        <v>53000</v>
      </c>
      <c r="N19" s="1"/>
    </row>
    <row r="20" spans="1:14" ht="18" customHeight="1">
      <c r="A20" s="1"/>
      <c r="B20" s="4" t="s">
        <v>195</v>
      </c>
      <c r="C20" s="4" t="s">
        <v>194</v>
      </c>
      <c r="D20" s="4" t="s">
        <v>81</v>
      </c>
      <c r="E20" s="138" t="s">
        <v>193</v>
      </c>
      <c r="F20" s="138"/>
      <c r="G20" s="21" t="s">
        <v>12</v>
      </c>
      <c r="H20" s="210" t="s">
        <v>12</v>
      </c>
      <c r="I20" s="210"/>
      <c r="J20" s="2">
        <f t="shared" si="1"/>
        <v>8400</v>
      </c>
      <c r="K20" s="103">
        <f>'Додаток 3'!G22</f>
        <v>8400</v>
      </c>
      <c r="L20" s="103">
        <f>'Додаток 3'!L22</f>
        <v>0</v>
      </c>
      <c r="M20" s="103">
        <f>'Додаток 3'!M22</f>
        <v>0</v>
      </c>
      <c r="N20" s="1"/>
    </row>
    <row r="21" spans="1:14" ht="14.1" customHeight="1">
      <c r="A21" s="1"/>
      <c r="B21" s="21" t="s">
        <v>12</v>
      </c>
      <c r="C21" s="21" t="s">
        <v>12</v>
      </c>
      <c r="D21" s="21" t="s">
        <v>12</v>
      </c>
      <c r="E21" s="210" t="s">
        <v>12</v>
      </c>
      <c r="F21" s="210"/>
      <c r="G21" s="101" t="s">
        <v>518</v>
      </c>
      <c r="H21" s="138" t="s">
        <v>519</v>
      </c>
      <c r="I21" s="138"/>
      <c r="J21" s="2">
        <f t="shared" si="1"/>
        <v>8400</v>
      </c>
      <c r="K21" s="103">
        <f>K20</f>
        <v>8400</v>
      </c>
      <c r="L21" s="103">
        <f t="shared" ref="L21:M21" si="4">L20</f>
        <v>0</v>
      </c>
      <c r="M21" s="103">
        <f t="shared" si="4"/>
        <v>0</v>
      </c>
      <c r="N21" s="1"/>
    </row>
    <row r="22" spans="1:14" ht="26.1" customHeight="1">
      <c r="A22" s="1"/>
      <c r="B22" s="4" t="s">
        <v>192</v>
      </c>
      <c r="C22" s="4" t="s">
        <v>191</v>
      </c>
      <c r="D22" s="4" t="s">
        <v>81</v>
      </c>
      <c r="E22" s="138" t="s">
        <v>190</v>
      </c>
      <c r="F22" s="138"/>
      <c r="G22" s="21" t="s">
        <v>12</v>
      </c>
      <c r="H22" s="210" t="s">
        <v>12</v>
      </c>
      <c r="I22" s="210"/>
      <c r="J22" s="2">
        <f t="shared" si="1"/>
        <v>1052000</v>
      </c>
      <c r="K22" s="103">
        <f>'Додаток 3'!G23</f>
        <v>1052000</v>
      </c>
      <c r="L22" s="103">
        <f>'Додаток 3'!L23</f>
        <v>0</v>
      </c>
      <c r="M22" s="103">
        <f>'Додаток 3'!M23</f>
        <v>0</v>
      </c>
      <c r="N22" s="1"/>
    </row>
    <row r="23" spans="1:14" ht="14.1" customHeight="1">
      <c r="A23" s="1"/>
      <c r="B23" s="21" t="s">
        <v>12</v>
      </c>
      <c r="C23" s="21" t="s">
        <v>12</v>
      </c>
      <c r="D23" s="21" t="s">
        <v>12</v>
      </c>
      <c r="E23" s="210" t="s">
        <v>12</v>
      </c>
      <c r="F23" s="210"/>
      <c r="G23" s="101" t="s">
        <v>518</v>
      </c>
      <c r="H23" s="138" t="s">
        <v>519</v>
      </c>
      <c r="I23" s="138"/>
      <c r="J23" s="2">
        <f t="shared" si="1"/>
        <v>1052000</v>
      </c>
      <c r="K23" s="103">
        <f>K22</f>
        <v>1052000</v>
      </c>
      <c r="L23" s="103">
        <f t="shared" ref="L23:M23" si="5">L22</f>
        <v>0</v>
      </c>
      <c r="M23" s="103">
        <f t="shared" si="5"/>
        <v>0</v>
      </c>
      <c r="N23" s="1"/>
    </row>
    <row r="24" spans="1:14" ht="26.1" customHeight="1">
      <c r="A24" s="1"/>
      <c r="B24" s="4" t="s">
        <v>189</v>
      </c>
      <c r="C24" s="4" t="s">
        <v>188</v>
      </c>
      <c r="D24" s="4" t="s">
        <v>81</v>
      </c>
      <c r="E24" s="138" t="s">
        <v>187</v>
      </c>
      <c r="F24" s="138"/>
      <c r="G24" s="21" t="s">
        <v>12</v>
      </c>
      <c r="H24" s="210" t="s">
        <v>12</v>
      </c>
      <c r="I24" s="210"/>
      <c r="J24" s="2">
        <f t="shared" si="1"/>
        <v>390106</v>
      </c>
      <c r="K24" s="103">
        <f>'Додаток 3'!G24</f>
        <v>390106</v>
      </c>
      <c r="L24" s="103">
        <f>'Додаток 3'!L24</f>
        <v>0</v>
      </c>
      <c r="M24" s="103">
        <f>'Додаток 3'!M24</f>
        <v>0</v>
      </c>
      <c r="N24" s="1"/>
    </row>
    <row r="25" spans="1:14" ht="14.1" customHeight="1">
      <c r="A25" s="1"/>
      <c r="B25" s="21" t="s">
        <v>12</v>
      </c>
      <c r="C25" s="21" t="s">
        <v>12</v>
      </c>
      <c r="D25" s="21" t="s">
        <v>12</v>
      </c>
      <c r="E25" s="210" t="s">
        <v>12</v>
      </c>
      <c r="F25" s="210"/>
      <c r="G25" s="101" t="s">
        <v>518</v>
      </c>
      <c r="H25" s="138" t="s">
        <v>519</v>
      </c>
      <c r="I25" s="138"/>
      <c r="J25" s="2">
        <f t="shared" si="1"/>
        <v>390106</v>
      </c>
      <c r="K25" s="103">
        <f>K24</f>
        <v>390106</v>
      </c>
      <c r="L25" s="103">
        <f t="shared" ref="L25:M25" si="6">L24</f>
        <v>0</v>
      </c>
      <c r="M25" s="103">
        <f t="shared" si="6"/>
        <v>0</v>
      </c>
      <c r="N25" s="1"/>
    </row>
    <row r="26" spans="1:14" ht="18" customHeight="1">
      <c r="A26" s="1"/>
      <c r="B26" s="4" t="s">
        <v>186</v>
      </c>
      <c r="C26" s="4" t="s">
        <v>185</v>
      </c>
      <c r="D26" s="4" t="s">
        <v>184</v>
      </c>
      <c r="E26" s="138" t="s">
        <v>183</v>
      </c>
      <c r="F26" s="138"/>
      <c r="G26" s="21" t="s">
        <v>12</v>
      </c>
      <c r="H26" s="210" t="s">
        <v>12</v>
      </c>
      <c r="I26" s="210"/>
      <c r="J26" s="2">
        <f t="shared" si="1"/>
        <v>8436</v>
      </c>
      <c r="K26" s="103">
        <f>'Додаток 3'!G25</f>
        <v>8436</v>
      </c>
      <c r="L26" s="103">
        <f>'Додаток 3'!L25</f>
        <v>0</v>
      </c>
      <c r="M26" s="103">
        <f>'Додаток 3'!M25</f>
        <v>0</v>
      </c>
      <c r="N26" s="1"/>
    </row>
    <row r="27" spans="1:14" ht="14.1" customHeight="1">
      <c r="A27" s="1"/>
      <c r="B27" s="21" t="s">
        <v>12</v>
      </c>
      <c r="C27" s="21" t="s">
        <v>12</v>
      </c>
      <c r="D27" s="21" t="s">
        <v>12</v>
      </c>
      <c r="E27" s="210" t="s">
        <v>12</v>
      </c>
      <c r="F27" s="210"/>
      <c r="G27" s="101" t="s">
        <v>518</v>
      </c>
      <c r="H27" s="138" t="s">
        <v>519</v>
      </c>
      <c r="I27" s="138"/>
      <c r="J27" s="2">
        <f t="shared" si="1"/>
        <v>8436</v>
      </c>
      <c r="K27" s="103">
        <f>K26</f>
        <v>8436</v>
      </c>
      <c r="L27" s="103">
        <f t="shared" ref="L27:M27" si="7">L26</f>
        <v>0</v>
      </c>
      <c r="M27" s="103">
        <f t="shared" si="7"/>
        <v>0</v>
      </c>
      <c r="N27" s="1"/>
    </row>
    <row r="28" spans="1:14" ht="50.1" customHeight="1">
      <c r="A28" s="1"/>
      <c r="B28" s="4" t="s">
        <v>182</v>
      </c>
      <c r="C28" s="4" t="s">
        <v>181</v>
      </c>
      <c r="D28" s="4" t="s">
        <v>116</v>
      </c>
      <c r="E28" s="138" t="s">
        <v>180</v>
      </c>
      <c r="F28" s="138"/>
      <c r="G28" s="21" t="s">
        <v>12</v>
      </c>
      <c r="H28" s="210" t="s">
        <v>12</v>
      </c>
      <c r="I28" s="210"/>
      <c r="J28" s="2">
        <f t="shared" si="1"/>
        <v>120000</v>
      </c>
      <c r="K28" s="103">
        <f>'Додаток 3'!G26</f>
        <v>120000</v>
      </c>
      <c r="L28" s="103">
        <f>'Додаток 3'!L26</f>
        <v>0</v>
      </c>
      <c r="M28" s="103">
        <f>'Додаток 3'!M26</f>
        <v>0</v>
      </c>
      <c r="N28" s="1"/>
    </row>
    <row r="29" spans="1:14" ht="14.1" customHeight="1">
      <c r="A29" s="1"/>
      <c r="B29" s="21" t="s">
        <v>12</v>
      </c>
      <c r="C29" s="21" t="s">
        <v>12</v>
      </c>
      <c r="D29" s="21" t="s">
        <v>12</v>
      </c>
      <c r="E29" s="210" t="s">
        <v>12</v>
      </c>
      <c r="F29" s="210"/>
      <c r="G29" s="101" t="s">
        <v>518</v>
      </c>
      <c r="H29" s="138" t="s">
        <v>519</v>
      </c>
      <c r="I29" s="138"/>
      <c r="J29" s="2">
        <f t="shared" si="1"/>
        <v>120000</v>
      </c>
      <c r="K29" s="103">
        <f>K28</f>
        <v>120000</v>
      </c>
      <c r="L29" s="103">
        <f t="shared" ref="L29:M29" si="8">L28</f>
        <v>0</v>
      </c>
      <c r="M29" s="103">
        <f t="shared" si="8"/>
        <v>0</v>
      </c>
      <c r="N29" s="1"/>
    </row>
    <row r="30" spans="1:14" ht="33.950000000000003" customHeight="1">
      <c r="A30" s="1"/>
      <c r="B30" s="4" t="s">
        <v>179</v>
      </c>
      <c r="C30" s="4" t="s">
        <v>178</v>
      </c>
      <c r="D30" s="4" t="s">
        <v>116</v>
      </c>
      <c r="E30" s="138" t="s">
        <v>177</v>
      </c>
      <c r="F30" s="138"/>
      <c r="G30" s="21" t="s">
        <v>12</v>
      </c>
      <c r="H30" s="210" t="s">
        <v>12</v>
      </c>
      <c r="I30" s="210"/>
      <c r="J30" s="2">
        <f t="shared" si="1"/>
        <v>11739</v>
      </c>
      <c r="K30" s="103">
        <f>'Додаток 3'!G27</f>
        <v>11739</v>
      </c>
      <c r="L30" s="103">
        <f>'Додаток 3'!L27</f>
        <v>0</v>
      </c>
      <c r="M30" s="103">
        <f>'Додаток 3'!M27</f>
        <v>0</v>
      </c>
      <c r="N30" s="1"/>
    </row>
    <row r="31" spans="1:14" ht="14.1" customHeight="1">
      <c r="A31" s="1"/>
      <c r="B31" s="21" t="s">
        <v>12</v>
      </c>
      <c r="C31" s="21" t="s">
        <v>12</v>
      </c>
      <c r="D31" s="21" t="s">
        <v>12</v>
      </c>
      <c r="E31" s="210" t="s">
        <v>12</v>
      </c>
      <c r="F31" s="210"/>
      <c r="G31" s="101" t="s">
        <v>518</v>
      </c>
      <c r="H31" s="138" t="s">
        <v>519</v>
      </c>
      <c r="I31" s="138"/>
      <c r="J31" s="2">
        <f t="shared" si="1"/>
        <v>11739</v>
      </c>
      <c r="K31" s="103">
        <f>K30</f>
        <v>11739</v>
      </c>
      <c r="L31" s="103">
        <f t="shared" ref="L31:M31" si="9">L30</f>
        <v>0</v>
      </c>
      <c r="M31" s="103">
        <f t="shared" si="9"/>
        <v>0</v>
      </c>
      <c r="N31" s="1"/>
    </row>
    <row r="32" spans="1:14" ht="50.1" customHeight="1">
      <c r="A32" s="1"/>
      <c r="B32" s="4" t="s">
        <v>176</v>
      </c>
      <c r="C32" s="4" t="s">
        <v>175</v>
      </c>
      <c r="D32" s="4" t="s">
        <v>174</v>
      </c>
      <c r="E32" s="138" t="s">
        <v>173</v>
      </c>
      <c r="F32" s="138"/>
      <c r="G32" s="21" t="s">
        <v>12</v>
      </c>
      <c r="H32" s="210" t="s">
        <v>12</v>
      </c>
      <c r="I32" s="210"/>
      <c r="J32" s="2">
        <f t="shared" si="1"/>
        <v>3000</v>
      </c>
      <c r="K32" s="103">
        <f>'Додаток 3'!G28</f>
        <v>3000</v>
      </c>
      <c r="L32" s="103">
        <f>'Додаток 3'!L28</f>
        <v>0</v>
      </c>
      <c r="M32" s="103">
        <f>'Додаток 3'!M28</f>
        <v>0</v>
      </c>
      <c r="N32" s="1"/>
    </row>
    <row r="33" spans="1:14" ht="14.1" customHeight="1">
      <c r="A33" s="1"/>
      <c r="B33" s="21" t="s">
        <v>12</v>
      </c>
      <c r="C33" s="21" t="s">
        <v>12</v>
      </c>
      <c r="D33" s="21" t="s">
        <v>12</v>
      </c>
      <c r="E33" s="210" t="s">
        <v>12</v>
      </c>
      <c r="F33" s="210"/>
      <c r="G33" s="101" t="s">
        <v>518</v>
      </c>
      <c r="H33" s="138" t="s">
        <v>519</v>
      </c>
      <c r="I33" s="138"/>
      <c r="J33" s="2">
        <f t="shared" si="1"/>
        <v>3000</v>
      </c>
      <c r="K33" s="103">
        <f>K32</f>
        <v>3000</v>
      </c>
      <c r="L33" s="103">
        <f t="shared" ref="L33:M33" si="10">L32</f>
        <v>0</v>
      </c>
      <c r="M33" s="103">
        <f t="shared" si="10"/>
        <v>0</v>
      </c>
      <c r="N33" s="1"/>
    </row>
    <row r="34" spans="1:14" ht="33.950000000000003" customHeight="1">
      <c r="A34" s="1"/>
      <c r="B34" s="4" t="s">
        <v>172</v>
      </c>
      <c r="C34" s="4" t="s">
        <v>82</v>
      </c>
      <c r="D34" s="4" t="s">
        <v>81</v>
      </c>
      <c r="E34" s="138" t="s">
        <v>80</v>
      </c>
      <c r="F34" s="138"/>
      <c r="G34" s="21" t="s">
        <v>12</v>
      </c>
      <c r="H34" s="210" t="s">
        <v>12</v>
      </c>
      <c r="I34" s="210"/>
      <c r="J34" s="2">
        <f t="shared" si="1"/>
        <v>218262</v>
      </c>
      <c r="K34" s="103">
        <f>'Додаток 3'!G29</f>
        <v>165262</v>
      </c>
      <c r="L34" s="103">
        <f>'Додаток 3'!L29</f>
        <v>53000</v>
      </c>
      <c r="M34" s="103">
        <f>'Додаток 3'!M29</f>
        <v>53000</v>
      </c>
      <c r="N34" s="1"/>
    </row>
    <row r="35" spans="1:14" ht="26.1" customHeight="1">
      <c r="A35" s="1"/>
      <c r="B35" s="21" t="s">
        <v>12</v>
      </c>
      <c r="C35" s="21" t="s">
        <v>12</v>
      </c>
      <c r="D35" s="21" t="s">
        <v>12</v>
      </c>
      <c r="E35" s="210" t="s">
        <v>12</v>
      </c>
      <c r="F35" s="210"/>
      <c r="G35" s="101" t="s">
        <v>520</v>
      </c>
      <c r="H35" s="138" t="s">
        <v>521</v>
      </c>
      <c r="I35" s="138"/>
      <c r="J35" s="2">
        <f t="shared" si="1"/>
        <v>218262</v>
      </c>
      <c r="K35" s="103">
        <f>K34</f>
        <v>165262</v>
      </c>
      <c r="L35" s="103">
        <f t="shared" ref="L35:M35" si="11">L34</f>
        <v>53000</v>
      </c>
      <c r="M35" s="103">
        <f t="shared" si="11"/>
        <v>53000</v>
      </c>
      <c r="N35" s="1"/>
    </row>
    <row r="36" spans="1:14" s="13" customFormat="1" ht="18" customHeight="1">
      <c r="A36" s="8"/>
      <c r="B36" s="106" t="s">
        <v>168</v>
      </c>
      <c r="C36" s="106" t="s">
        <v>167</v>
      </c>
      <c r="D36" s="106" t="s">
        <v>166</v>
      </c>
      <c r="E36" s="206" t="s">
        <v>165</v>
      </c>
      <c r="F36" s="206"/>
      <c r="G36" s="107" t="s">
        <v>12</v>
      </c>
      <c r="H36" s="205" t="s">
        <v>12</v>
      </c>
      <c r="I36" s="205"/>
      <c r="J36" s="105">
        <f t="shared" si="1"/>
        <v>1057000</v>
      </c>
      <c r="K36" s="12">
        <f>'Додаток 3'!G31</f>
        <v>1057000</v>
      </c>
      <c r="L36" s="12">
        <f>'Додаток 3'!L31</f>
        <v>0</v>
      </c>
      <c r="M36" s="12">
        <f>'Додаток 3'!M31</f>
        <v>0</v>
      </c>
      <c r="N36" s="8"/>
    </row>
    <row r="37" spans="1:14" s="13" customFormat="1" ht="14.1" customHeight="1">
      <c r="A37" s="8"/>
      <c r="B37" s="107" t="s">
        <v>12</v>
      </c>
      <c r="C37" s="107" t="s">
        <v>12</v>
      </c>
      <c r="D37" s="107" t="s">
        <v>12</v>
      </c>
      <c r="E37" s="205" t="s">
        <v>12</v>
      </c>
      <c r="F37" s="205"/>
      <c r="G37" s="108" t="s">
        <v>518</v>
      </c>
      <c r="H37" s="206" t="s">
        <v>519</v>
      </c>
      <c r="I37" s="206"/>
      <c r="J37" s="105">
        <f t="shared" si="1"/>
        <v>807000</v>
      </c>
      <c r="K37" s="12">
        <v>807000</v>
      </c>
      <c r="L37" s="12">
        <f t="shared" ref="L37:M38" si="12">L36</f>
        <v>0</v>
      </c>
      <c r="M37" s="12">
        <f t="shared" si="12"/>
        <v>0</v>
      </c>
      <c r="N37" s="8"/>
    </row>
    <row r="38" spans="1:14" s="13" customFormat="1" ht="39" customHeight="1">
      <c r="A38" s="8"/>
      <c r="B38" s="107" t="s">
        <v>12</v>
      </c>
      <c r="C38" s="107" t="s">
        <v>12</v>
      </c>
      <c r="D38" s="107" t="s">
        <v>12</v>
      </c>
      <c r="E38" s="205" t="s">
        <v>12</v>
      </c>
      <c r="F38" s="205"/>
      <c r="G38" s="109" t="s">
        <v>561</v>
      </c>
      <c r="H38" s="209" t="s">
        <v>562</v>
      </c>
      <c r="I38" s="209"/>
      <c r="J38" s="105">
        <f t="shared" ref="J38" si="13">K38+L38</f>
        <v>250000</v>
      </c>
      <c r="K38" s="12">
        <v>250000</v>
      </c>
      <c r="L38" s="12">
        <f t="shared" si="12"/>
        <v>0</v>
      </c>
      <c r="M38" s="12">
        <f t="shared" si="12"/>
        <v>0</v>
      </c>
      <c r="N38" s="8"/>
    </row>
    <row r="39" spans="1:14" s="13" customFormat="1" ht="18" customHeight="1">
      <c r="A39" s="8"/>
      <c r="B39" s="110" t="s">
        <v>12</v>
      </c>
      <c r="C39" s="110" t="s">
        <v>164</v>
      </c>
      <c r="D39" s="107" t="s">
        <v>12</v>
      </c>
      <c r="E39" s="208" t="s">
        <v>163</v>
      </c>
      <c r="F39" s="208"/>
      <c r="G39" s="107" t="s">
        <v>12</v>
      </c>
      <c r="H39" s="205" t="s">
        <v>12</v>
      </c>
      <c r="I39" s="205"/>
      <c r="J39" s="105">
        <f t="shared" si="1"/>
        <v>11409335</v>
      </c>
      <c r="K39" s="105">
        <f>K40+K42+K44+K46</f>
        <v>10610362</v>
      </c>
      <c r="L39" s="105">
        <f t="shared" ref="L39:M39" si="14">L40+L42+L44+L46</f>
        <v>798973</v>
      </c>
      <c r="M39" s="105">
        <f t="shared" si="14"/>
        <v>798973</v>
      </c>
      <c r="N39" s="8"/>
    </row>
    <row r="40" spans="1:14" s="13" customFormat="1" ht="18" customHeight="1">
      <c r="A40" s="8"/>
      <c r="B40" s="106" t="s">
        <v>162</v>
      </c>
      <c r="C40" s="106" t="s">
        <v>161</v>
      </c>
      <c r="D40" s="106" t="s">
        <v>151</v>
      </c>
      <c r="E40" s="206" t="s">
        <v>160</v>
      </c>
      <c r="F40" s="206"/>
      <c r="G40" s="107" t="s">
        <v>12</v>
      </c>
      <c r="H40" s="205" t="s">
        <v>12</v>
      </c>
      <c r="I40" s="205"/>
      <c r="J40" s="105">
        <f t="shared" si="1"/>
        <v>3251000</v>
      </c>
      <c r="K40" s="12">
        <f>'Додаток 3'!G33</f>
        <v>3091000</v>
      </c>
      <c r="L40" s="12">
        <f>'Додаток 3'!L33</f>
        <v>160000</v>
      </c>
      <c r="M40" s="12">
        <f>'Додаток 3'!M33</f>
        <v>160000</v>
      </c>
      <c r="N40" s="8"/>
    </row>
    <row r="41" spans="1:14" s="13" customFormat="1" ht="18" customHeight="1">
      <c r="A41" s="8"/>
      <c r="B41" s="107" t="s">
        <v>12</v>
      </c>
      <c r="C41" s="107" t="s">
        <v>12</v>
      </c>
      <c r="D41" s="107" t="s">
        <v>12</v>
      </c>
      <c r="E41" s="205" t="s">
        <v>12</v>
      </c>
      <c r="F41" s="205"/>
      <c r="G41" s="108" t="s">
        <v>522</v>
      </c>
      <c r="H41" s="206" t="s">
        <v>523</v>
      </c>
      <c r="I41" s="206"/>
      <c r="J41" s="105">
        <f t="shared" si="1"/>
        <v>3251000</v>
      </c>
      <c r="K41" s="12">
        <f>K40</f>
        <v>3091000</v>
      </c>
      <c r="L41" s="12">
        <f t="shared" ref="L41:M41" si="15">L40</f>
        <v>160000</v>
      </c>
      <c r="M41" s="12">
        <f t="shared" si="15"/>
        <v>160000</v>
      </c>
      <c r="N41" s="8"/>
    </row>
    <row r="42" spans="1:14" s="13" customFormat="1" ht="18" customHeight="1">
      <c r="A42" s="8"/>
      <c r="B42" s="106" t="s">
        <v>159</v>
      </c>
      <c r="C42" s="106" t="s">
        <v>158</v>
      </c>
      <c r="D42" s="106" t="s">
        <v>151</v>
      </c>
      <c r="E42" s="206" t="s">
        <v>157</v>
      </c>
      <c r="F42" s="206"/>
      <c r="G42" s="107" t="s">
        <v>12</v>
      </c>
      <c r="H42" s="205" t="s">
        <v>12</v>
      </c>
      <c r="I42" s="205"/>
      <c r="J42" s="105">
        <f t="shared" si="1"/>
        <v>600412</v>
      </c>
      <c r="K42" s="12">
        <f>'Додаток 3'!G34</f>
        <v>600412</v>
      </c>
      <c r="L42" s="12">
        <f>'Додаток 3'!L34</f>
        <v>0</v>
      </c>
      <c r="M42" s="12">
        <f>'Додаток 3'!M34</f>
        <v>0</v>
      </c>
      <c r="N42" s="8"/>
    </row>
    <row r="43" spans="1:14" s="13" customFormat="1" ht="18" customHeight="1">
      <c r="A43" s="8"/>
      <c r="B43" s="107" t="s">
        <v>12</v>
      </c>
      <c r="C43" s="107" t="s">
        <v>12</v>
      </c>
      <c r="D43" s="107" t="s">
        <v>12</v>
      </c>
      <c r="E43" s="205" t="s">
        <v>12</v>
      </c>
      <c r="F43" s="205"/>
      <c r="G43" s="108" t="s">
        <v>524</v>
      </c>
      <c r="H43" s="206" t="s">
        <v>525</v>
      </c>
      <c r="I43" s="206"/>
      <c r="J43" s="105">
        <f t="shared" si="1"/>
        <v>600412</v>
      </c>
      <c r="K43" s="12">
        <f>K42</f>
        <v>600412</v>
      </c>
      <c r="L43" s="12">
        <f t="shared" ref="L43:M43" si="16">L42</f>
        <v>0</v>
      </c>
      <c r="M43" s="12">
        <f t="shared" si="16"/>
        <v>0</v>
      </c>
      <c r="N43" s="8"/>
    </row>
    <row r="44" spans="1:14" s="13" customFormat="1" ht="18" customHeight="1">
      <c r="A44" s="8"/>
      <c r="B44" s="106" t="s">
        <v>156</v>
      </c>
      <c r="C44" s="106" t="s">
        <v>155</v>
      </c>
      <c r="D44" s="106" t="s">
        <v>151</v>
      </c>
      <c r="E44" s="206" t="s">
        <v>154</v>
      </c>
      <c r="F44" s="206"/>
      <c r="G44" s="107" t="s">
        <v>12</v>
      </c>
      <c r="H44" s="205" t="s">
        <v>12</v>
      </c>
      <c r="I44" s="205"/>
      <c r="J44" s="105">
        <f t="shared" si="1"/>
        <v>1330000</v>
      </c>
      <c r="K44" s="12">
        <f>'Додаток 3'!G35</f>
        <v>1330000</v>
      </c>
      <c r="L44" s="12">
        <f>'Додаток 3'!L35</f>
        <v>0</v>
      </c>
      <c r="M44" s="12">
        <f>'Додаток 3'!M35</f>
        <v>0</v>
      </c>
      <c r="N44" s="8"/>
    </row>
    <row r="45" spans="1:14" s="13" customFormat="1" ht="18" customHeight="1">
      <c r="A45" s="8"/>
      <c r="B45" s="107" t="s">
        <v>12</v>
      </c>
      <c r="C45" s="107" t="s">
        <v>12</v>
      </c>
      <c r="D45" s="107" t="s">
        <v>12</v>
      </c>
      <c r="E45" s="205" t="s">
        <v>12</v>
      </c>
      <c r="F45" s="205"/>
      <c r="G45" s="108" t="s">
        <v>526</v>
      </c>
      <c r="H45" s="206" t="s">
        <v>527</v>
      </c>
      <c r="I45" s="206"/>
      <c r="J45" s="105">
        <f t="shared" si="1"/>
        <v>1330000</v>
      </c>
      <c r="K45" s="12">
        <f>K44</f>
        <v>1330000</v>
      </c>
      <c r="L45" s="12">
        <f t="shared" ref="L45:M45" si="17">L44</f>
        <v>0</v>
      </c>
      <c r="M45" s="12">
        <f t="shared" si="17"/>
        <v>0</v>
      </c>
      <c r="N45" s="8"/>
    </row>
    <row r="46" spans="1:14" s="13" customFormat="1" ht="14.1" customHeight="1">
      <c r="A46" s="8"/>
      <c r="B46" s="106" t="s">
        <v>153</v>
      </c>
      <c r="C46" s="106" t="s">
        <v>152</v>
      </c>
      <c r="D46" s="106" t="s">
        <v>151</v>
      </c>
      <c r="E46" s="206" t="s">
        <v>150</v>
      </c>
      <c r="F46" s="206"/>
      <c r="G46" s="107" t="s">
        <v>12</v>
      </c>
      <c r="H46" s="205" t="s">
        <v>12</v>
      </c>
      <c r="I46" s="205"/>
      <c r="J46" s="105">
        <f t="shared" si="1"/>
        <v>6227923</v>
      </c>
      <c r="K46" s="12">
        <f>'Додаток 3'!G36</f>
        <v>5588950</v>
      </c>
      <c r="L46" s="12">
        <f>'Додаток 3'!L36</f>
        <v>638973</v>
      </c>
      <c r="M46" s="12">
        <f>'Додаток 3'!M36</f>
        <v>638973</v>
      </c>
      <c r="N46" s="8"/>
    </row>
    <row r="47" spans="1:14" s="13" customFormat="1" ht="18" customHeight="1">
      <c r="A47" s="8"/>
      <c r="B47" s="107" t="s">
        <v>12</v>
      </c>
      <c r="C47" s="107" t="s">
        <v>12</v>
      </c>
      <c r="D47" s="107" t="s">
        <v>12</v>
      </c>
      <c r="E47" s="205" t="s">
        <v>12</v>
      </c>
      <c r="F47" s="205"/>
      <c r="G47" s="108" t="s">
        <v>524</v>
      </c>
      <c r="H47" s="206" t="s">
        <v>525</v>
      </c>
      <c r="I47" s="206"/>
      <c r="J47" s="105">
        <f t="shared" si="1"/>
        <v>6227923</v>
      </c>
      <c r="K47" s="12">
        <f>K46</f>
        <v>5588950</v>
      </c>
      <c r="L47" s="12">
        <f t="shared" ref="L47:M47" si="18">L46</f>
        <v>638973</v>
      </c>
      <c r="M47" s="12">
        <f t="shared" si="18"/>
        <v>638973</v>
      </c>
      <c r="N47" s="8"/>
    </row>
    <row r="48" spans="1:14" s="13" customFormat="1" ht="14.1" customHeight="1">
      <c r="A48" s="8"/>
      <c r="B48" s="110" t="s">
        <v>12</v>
      </c>
      <c r="C48" s="110" t="s">
        <v>79</v>
      </c>
      <c r="D48" s="107" t="s">
        <v>12</v>
      </c>
      <c r="E48" s="208" t="s">
        <v>78</v>
      </c>
      <c r="F48" s="208"/>
      <c r="G48" s="107" t="s">
        <v>12</v>
      </c>
      <c r="H48" s="205" t="s">
        <v>12</v>
      </c>
      <c r="I48" s="205"/>
      <c r="J48" s="105">
        <f t="shared" si="1"/>
        <v>6007419</v>
      </c>
      <c r="K48" s="105">
        <f>K49+K51+K53</f>
        <v>4646859</v>
      </c>
      <c r="L48" s="105">
        <f t="shared" ref="L48:M48" si="19">L49+L51+L53</f>
        <v>1360560</v>
      </c>
      <c r="M48" s="105">
        <f t="shared" si="19"/>
        <v>1360560</v>
      </c>
      <c r="N48" s="8"/>
    </row>
    <row r="49" spans="1:14" s="13" customFormat="1" ht="18" customHeight="1">
      <c r="A49" s="8"/>
      <c r="B49" s="106" t="s">
        <v>149</v>
      </c>
      <c r="C49" s="106" t="s">
        <v>148</v>
      </c>
      <c r="D49" s="106" t="s">
        <v>147</v>
      </c>
      <c r="E49" s="206" t="s">
        <v>146</v>
      </c>
      <c r="F49" s="206"/>
      <c r="G49" s="107" t="s">
        <v>12</v>
      </c>
      <c r="H49" s="205" t="s">
        <v>12</v>
      </c>
      <c r="I49" s="205"/>
      <c r="J49" s="105">
        <f t="shared" si="1"/>
        <v>1331386</v>
      </c>
      <c r="K49" s="12">
        <f>'Додаток 3'!G38</f>
        <v>0</v>
      </c>
      <c r="L49" s="12">
        <f>'Додаток 3'!L38</f>
        <v>1331386</v>
      </c>
      <c r="M49" s="12">
        <f>'Додаток 3'!M38</f>
        <v>1331386</v>
      </c>
      <c r="N49" s="8"/>
    </row>
    <row r="50" spans="1:14" s="13" customFormat="1" ht="18" customHeight="1">
      <c r="A50" s="8"/>
      <c r="B50" s="107" t="s">
        <v>12</v>
      </c>
      <c r="C50" s="107" t="s">
        <v>12</v>
      </c>
      <c r="D50" s="107" t="s">
        <v>12</v>
      </c>
      <c r="E50" s="205" t="s">
        <v>12</v>
      </c>
      <c r="F50" s="205"/>
      <c r="G50" s="108" t="s">
        <v>526</v>
      </c>
      <c r="H50" s="206" t="s">
        <v>527</v>
      </c>
      <c r="I50" s="206"/>
      <c r="J50" s="105">
        <f t="shared" si="1"/>
        <v>1331386</v>
      </c>
      <c r="K50" s="12">
        <f>K49</f>
        <v>0</v>
      </c>
      <c r="L50" s="12">
        <f t="shared" ref="L50:M50" si="20">L49</f>
        <v>1331386</v>
      </c>
      <c r="M50" s="12">
        <f t="shared" si="20"/>
        <v>1331386</v>
      </c>
      <c r="N50" s="8"/>
    </row>
    <row r="51" spans="1:14" s="13" customFormat="1" ht="26.1" customHeight="1">
      <c r="A51" s="8"/>
      <c r="B51" s="106" t="s">
        <v>144</v>
      </c>
      <c r="C51" s="106" t="s">
        <v>143</v>
      </c>
      <c r="D51" s="106" t="s">
        <v>142</v>
      </c>
      <c r="E51" s="206" t="s">
        <v>141</v>
      </c>
      <c r="F51" s="206"/>
      <c r="G51" s="107" t="s">
        <v>12</v>
      </c>
      <c r="H51" s="205" t="s">
        <v>12</v>
      </c>
      <c r="I51" s="205"/>
      <c r="J51" s="105">
        <f t="shared" si="1"/>
        <v>3860393</v>
      </c>
      <c r="K51" s="12">
        <f>'Додаток 3'!G40</f>
        <v>3831219</v>
      </c>
      <c r="L51" s="12">
        <f>'Додаток 3'!L40</f>
        <v>29174</v>
      </c>
      <c r="M51" s="12">
        <f>'Додаток 3'!M40</f>
        <v>29174</v>
      </c>
      <c r="N51" s="8"/>
    </row>
    <row r="52" spans="1:14" s="13" customFormat="1" ht="18" customHeight="1">
      <c r="A52" s="8"/>
      <c r="B52" s="107" t="s">
        <v>12</v>
      </c>
      <c r="C52" s="107" t="s">
        <v>12</v>
      </c>
      <c r="D52" s="107" t="s">
        <v>12</v>
      </c>
      <c r="E52" s="205" t="s">
        <v>12</v>
      </c>
      <c r="F52" s="205"/>
      <c r="G52" s="108" t="s">
        <v>526</v>
      </c>
      <c r="H52" s="206" t="s">
        <v>527</v>
      </c>
      <c r="I52" s="206"/>
      <c r="J52" s="105">
        <f t="shared" si="1"/>
        <v>3860393</v>
      </c>
      <c r="K52" s="12">
        <f>K51</f>
        <v>3831219</v>
      </c>
      <c r="L52" s="12">
        <f t="shared" ref="L52:M52" si="21">L51</f>
        <v>29174</v>
      </c>
      <c r="M52" s="12">
        <f t="shared" si="21"/>
        <v>29174</v>
      </c>
      <c r="N52" s="8"/>
    </row>
    <row r="53" spans="1:14" s="13" customFormat="1" ht="18" customHeight="1">
      <c r="A53" s="8"/>
      <c r="B53" s="106" t="s">
        <v>140</v>
      </c>
      <c r="C53" s="106" t="s">
        <v>139</v>
      </c>
      <c r="D53" s="106" t="s">
        <v>75</v>
      </c>
      <c r="E53" s="206" t="s">
        <v>138</v>
      </c>
      <c r="F53" s="206"/>
      <c r="G53" s="107" t="s">
        <v>12</v>
      </c>
      <c r="H53" s="205" t="s">
        <v>12</v>
      </c>
      <c r="I53" s="205"/>
      <c r="J53" s="105">
        <f t="shared" si="1"/>
        <v>815640</v>
      </c>
      <c r="K53" s="12">
        <f>'Додаток 3'!G42</f>
        <v>815640</v>
      </c>
      <c r="L53" s="12">
        <f>'Додаток 3'!L42</f>
        <v>0</v>
      </c>
      <c r="M53" s="12">
        <f>'Додаток 3'!M42</f>
        <v>0</v>
      </c>
      <c r="N53" s="8"/>
    </row>
    <row r="54" spans="1:14" s="13" customFormat="1" ht="18" customHeight="1">
      <c r="A54" s="8"/>
      <c r="B54" s="107" t="s">
        <v>12</v>
      </c>
      <c r="C54" s="107" t="s">
        <v>12</v>
      </c>
      <c r="D54" s="107" t="s">
        <v>12</v>
      </c>
      <c r="E54" s="205" t="s">
        <v>12</v>
      </c>
      <c r="F54" s="205"/>
      <c r="G54" s="108" t="s">
        <v>526</v>
      </c>
      <c r="H54" s="206" t="s">
        <v>527</v>
      </c>
      <c r="I54" s="206"/>
      <c r="J54" s="105">
        <f t="shared" si="1"/>
        <v>37500</v>
      </c>
      <c r="K54" s="12">
        <v>37500</v>
      </c>
      <c r="L54" s="12">
        <v>0</v>
      </c>
      <c r="M54" s="12">
        <v>0</v>
      </c>
      <c r="N54" s="8"/>
    </row>
    <row r="55" spans="1:14" s="13" customFormat="1" ht="26.1" customHeight="1">
      <c r="A55" s="8"/>
      <c r="B55" s="107" t="s">
        <v>12</v>
      </c>
      <c r="C55" s="107" t="s">
        <v>12</v>
      </c>
      <c r="D55" s="107" t="s">
        <v>12</v>
      </c>
      <c r="E55" s="205" t="s">
        <v>12</v>
      </c>
      <c r="F55" s="205"/>
      <c r="G55" s="108" t="s">
        <v>528</v>
      </c>
      <c r="H55" s="206" t="s">
        <v>529</v>
      </c>
      <c r="I55" s="206"/>
      <c r="J55" s="105">
        <f t="shared" si="1"/>
        <v>261197</v>
      </c>
      <c r="K55" s="12">
        <v>261197</v>
      </c>
      <c r="L55" s="12">
        <v>0</v>
      </c>
      <c r="M55" s="12">
        <v>0</v>
      </c>
      <c r="N55" s="8"/>
    </row>
    <row r="56" spans="1:14" s="13" customFormat="1" ht="26.1" customHeight="1">
      <c r="A56" s="8"/>
      <c r="B56" s="107" t="s">
        <v>12</v>
      </c>
      <c r="C56" s="107" t="s">
        <v>12</v>
      </c>
      <c r="D56" s="107" t="s">
        <v>12</v>
      </c>
      <c r="E56" s="205" t="s">
        <v>12</v>
      </c>
      <c r="F56" s="205"/>
      <c r="G56" s="108" t="s">
        <v>530</v>
      </c>
      <c r="H56" s="206" t="s">
        <v>531</v>
      </c>
      <c r="I56" s="206"/>
      <c r="J56" s="105">
        <f t="shared" si="1"/>
        <v>4743</v>
      </c>
      <c r="K56" s="12">
        <v>4743</v>
      </c>
      <c r="L56" s="12">
        <v>0</v>
      </c>
      <c r="M56" s="12">
        <v>0</v>
      </c>
      <c r="N56" s="8"/>
    </row>
    <row r="57" spans="1:14" s="13" customFormat="1" ht="26.1" customHeight="1">
      <c r="A57" s="8"/>
      <c r="B57" s="107" t="s">
        <v>12</v>
      </c>
      <c r="C57" s="107" t="s">
        <v>12</v>
      </c>
      <c r="D57" s="107" t="s">
        <v>12</v>
      </c>
      <c r="E57" s="205" t="s">
        <v>12</v>
      </c>
      <c r="F57" s="205"/>
      <c r="G57" s="108" t="s">
        <v>532</v>
      </c>
      <c r="H57" s="206" t="s">
        <v>533</v>
      </c>
      <c r="I57" s="206"/>
      <c r="J57" s="105">
        <f t="shared" si="1"/>
        <v>512200</v>
      </c>
      <c r="K57" s="12">
        <v>512200</v>
      </c>
      <c r="L57" s="12">
        <v>0</v>
      </c>
      <c r="M57" s="12">
        <v>0</v>
      </c>
      <c r="N57" s="8"/>
    </row>
    <row r="58" spans="1:14" s="13" customFormat="1" ht="14.1" customHeight="1">
      <c r="A58" s="8"/>
      <c r="B58" s="110" t="s">
        <v>12</v>
      </c>
      <c r="C58" s="110" t="s">
        <v>30</v>
      </c>
      <c r="D58" s="107" t="s">
        <v>12</v>
      </c>
      <c r="E58" s="208" t="s">
        <v>29</v>
      </c>
      <c r="F58" s="208"/>
      <c r="G58" s="107" t="s">
        <v>12</v>
      </c>
      <c r="H58" s="205" t="s">
        <v>12</v>
      </c>
      <c r="I58" s="205"/>
      <c r="J58" s="105">
        <f t="shared" si="1"/>
        <v>529000</v>
      </c>
      <c r="K58" s="105">
        <f>K59+K61+K66+K64</f>
        <v>358000</v>
      </c>
      <c r="L58" s="105">
        <f t="shared" ref="L58:M58" si="22">L59+L61+L66+L64</f>
        <v>171000</v>
      </c>
      <c r="M58" s="105">
        <f t="shared" si="22"/>
        <v>160000</v>
      </c>
      <c r="N58" s="8"/>
    </row>
    <row r="59" spans="1:14" s="13" customFormat="1" ht="14.1" customHeight="1">
      <c r="A59" s="8"/>
      <c r="B59" s="106" t="s">
        <v>137</v>
      </c>
      <c r="C59" s="106" t="s">
        <v>136</v>
      </c>
      <c r="D59" s="106" t="s">
        <v>135</v>
      </c>
      <c r="E59" s="206" t="s">
        <v>134</v>
      </c>
      <c r="F59" s="206"/>
      <c r="G59" s="107" t="s">
        <v>12</v>
      </c>
      <c r="H59" s="205" t="s">
        <v>12</v>
      </c>
      <c r="I59" s="205"/>
      <c r="J59" s="105">
        <f t="shared" si="1"/>
        <v>15000</v>
      </c>
      <c r="K59" s="12">
        <f>'Додаток 3'!G45</f>
        <v>15000</v>
      </c>
      <c r="L59" s="12">
        <f>'Додаток 3'!L45</f>
        <v>0</v>
      </c>
      <c r="M59" s="12">
        <f>'Додаток 3'!M45</f>
        <v>0</v>
      </c>
      <c r="N59" s="8"/>
    </row>
    <row r="60" spans="1:14" s="13" customFormat="1" ht="18" customHeight="1">
      <c r="A60" s="8"/>
      <c r="B60" s="107" t="s">
        <v>12</v>
      </c>
      <c r="C60" s="107" t="s">
        <v>12</v>
      </c>
      <c r="D60" s="107" t="s">
        <v>12</v>
      </c>
      <c r="E60" s="205" t="s">
        <v>12</v>
      </c>
      <c r="F60" s="205"/>
      <c r="G60" s="108" t="s">
        <v>534</v>
      </c>
      <c r="H60" s="205"/>
      <c r="I60" s="205"/>
      <c r="J60" s="105">
        <f t="shared" si="1"/>
        <v>15000</v>
      </c>
      <c r="K60" s="12">
        <f>K59</f>
        <v>15000</v>
      </c>
      <c r="L60" s="12">
        <f t="shared" ref="L60:M60" si="23">L59</f>
        <v>0</v>
      </c>
      <c r="M60" s="12">
        <f t="shared" si="23"/>
        <v>0</v>
      </c>
      <c r="N60" s="8"/>
    </row>
    <row r="61" spans="1:14" s="13" customFormat="1" ht="14.1" customHeight="1">
      <c r="A61" s="8"/>
      <c r="B61" s="106" t="s">
        <v>133</v>
      </c>
      <c r="C61" s="106" t="s">
        <v>132</v>
      </c>
      <c r="D61" s="106" t="s">
        <v>131</v>
      </c>
      <c r="E61" s="206" t="s">
        <v>130</v>
      </c>
      <c r="F61" s="206"/>
      <c r="G61" s="107" t="s">
        <v>12</v>
      </c>
      <c r="H61" s="205" t="s">
        <v>12</v>
      </c>
      <c r="I61" s="205"/>
      <c r="J61" s="105">
        <f t="shared" si="1"/>
        <v>433000</v>
      </c>
      <c r="K61" s="12">
        <f>'Додаток 3'!G46</f>
        <v>273000</v>
      </c>
      <c r="L61" s="12">
        <f>'Додаток 3'!L46</f>
        <v>160000</v>
      </c>
      <c r="M61" s="12">
        <f>'Додаток 3'!M46</f>
        <v>160000</v>
      </c>
      <c r="N61" s="8"/>
    </row>
    <row r="62" spans="1:14" s="13" customFormat="1" ht="18" customHeight="1">
      <c r="A62" s="8"/>
      <c r="B62" s="107" t="s">
        <v>12</v>
      </c>
      <c r="C62" s="107" t="s">
        <v>12</v>
      </c>
      <c r="D62" s="107" t="s">
        <v>12</v>
      </c>
      <c r="E62" s="205" t="s">
        <v>12</v>
      </c>
      <c r="F62" s="205"/>
      <c r="G62" s="108" t="s">
        <v>535</v>
      </c>
      <c r="H62" s="206" t="s">
        <v>536</v>
      </c>
      <c r="I62" s="206"/>
      <c r="J62" s="105">
        <f t="shared" si="1"/>
        <v>294000</v>
      </c>
      <c r="K62" s="12">
        <v>258000</v>
      </c>
      <c r="L62" s="12">
        <v>36000</v>
      </c>
      <c r="M62" s="12">
        <v>36000</v>
      </c>
      <c r="N62" s="8"/>
    </row>
    <row r="63" spans="1:14" s="13" customFormat="1" ht="57.95" customHeight="1">
      <c r="A63" s="8"/>
      <c r="B63" s="107" t="s">
        <v>12</v>
      </c>
      <c r="C63" s="107" t="s">
        <v>12</v>
      </c>
      <c r="D63" s="107" t="s">
        <v>12</v>
      </c>
      <c r="E63" s="205" t="s">
        <v>12</v>
      </c>
      <c r="F63" s="205"/>
      <c r="G63" s="108" t="s">
        <v>537</v>
      </c>
      <c r="H63" s="206" t="s">
        <v>538</v>
      </c>
      <c r="I63" s="206"/>
      <c r="J63" s="105">
        <f t="shared" si="1"/>
        <v>139000</v>
      </c>
      <c r="K63" s="12">
        <v>15000</v>
      </c>
      <c r="L63" s="12">
        <v>124000</v>
      </c>
      <c r="M63" s="12">
        <v>124000</v>
      </c>
      <c r="N63" s="8"/>
    </row>
    <row r="64" spans="1:14" s="13" customFormat="1" ht="18.75" customHeight="1">
      <c r="A64" s="8"/>
      <c r="B64" s="111" t="s">
        <v>554</v>
      </c>
      <c r="C64" s="106">
        <v>8313</v>
      </c>
      <c r="D64" s="111" t="s">
        <v>555</v>
      </c>
      <c r="E64" s="206" t="s">
        <v>270</v>
      </c>
      <c r="F64" s="206"/>
      <c r="G64" s="107" t="s">
        <v>12</v>
      </c>
      <c r="H64" s="205" t="s">
        <v>12</v>
      </c>
      <c r="I64" s="205"/>
      <c r="J64" s="105">
        <f t="shared" ref="J64:J65" si="24">K64+L64</f>
        <v>11000</v>
      </c>
      <c r="K64" s="12">
        <f>'Додаток 3'!G49</f>
        <v>0</v>
      </c>
      <c r="L64" s="12">
        <f>'Додаток 3'!L49</f>
        <v>11000</v>
      </c>
      <c r="M64" s="12">
        <f>'Додаток 3'!M49</f>
        <v>0</v>
      </c>
      <c r="N64" s="8"/>
    </row>
    <row r="65" spans="1:15" s="13" customFormat="1" ht="21.75" customHeight="1">
      <c r="A65" s="8"/>
      <c r="B65" s="107" t="s">
        <v>12</v>
      </c>
      <c r="C65" s="107" t="s">
        <v>12</v>
      </c>
      <c r="D65" s="107" t="s">
        <v>12</v>
      </c>
      <c r="E65" s="205" t="s">
        <v>12</v>
      </c>
      <c r="F65" s="205"/>
      <c r="G65" s="108" t="s">
        <v>526</v>
      </c>
      <c r="H65" s="206" t="s">
        <v>527</v>
      </c>
      <c r="I65" s="206"/>
      <c r="J65" s="105">
        <f t="shared" si="24"/>
        <v>11000</v>
      </c>
      <c r="K65" s="12">
        <f>K64</f>
        <v>0</v>
      </c>
      <c r="L65" s="12">
        <f t="shared" ref="L65:M65" si="25">L64</f>
        <v>11000</v>
      </c>
      <c r="M65" s="12">
        <f t="shared" si="25"/>
        <v>0</v>
      </c>
      <c r="N65" s="8"/>
    </row>
    <row r="66" spans="1:15" s="13" customFormat="1" ht="18" customHeight="1">
      <c r="A66" s="8"/>
      <c r="B66" s="106" t="s">
        <v>125</v>
      </c>
      <c r="C66" s="106" t="s">
        <v>124</v>
      </c>
      <c r="D66" s="106" t="s">
        <v>123</v>
      </c>
      <c r="E66" s="206" t="s">
        <v>122</v>
      </c>
      <c r="F66" s="206"/>
      <c r="G66" s="107" t="s">
        <v>12</v>
      </c>
      <c r="H66" s="205" t="s">
        <v>12</v>
      </c>
      <c r="I66" s="205"/>
      <c r="J66" s="105">
        <f t="shared" si="1"/>
        <v>70000</v>
      </c>
      <c r="K66" s="12">
        <f>'Додаток 3'!G48</f>
        <v>70000</v>
      </c>
      <c r="L66" s="12">
        <f>'Додаток 3'!L48</f>
        <v>0</v>
      </c>
      <c r="M66" s="12">
        <f>'Додаток 3'!M48</f>
        <v>0</v>
      </c>
      <c r="N66" s="8"/>
    </row>
    <row r="67" spans="1:15" s="13" customFormat="1" ht="18" customHeight="1">
      <c r="A67" s="8"/>
      <c r="B67" s="107" t="s">
        <v>12</v>
      </c>
      <c r="C67" s="107" t="s">
        <v>12</v>
      </c>
      <c r="D67" s="107" t="s">
        <v>12</v>
      </c>
      <c r="E67" s="205" t="s">
        <v>12</v>
      </c>
      <c r="F67" s="205"/>
      <c r="G67" s="108" t="s">
        <v>526</v>
      </c>
      <c r="H67" s="206" t="s">
        <v>527</v>
      </c>
      <c r="I67" s="206"/>
      <c r="J67" s="105">
        <f t="shared" si="1"/>
        <v>70000</v>
      </c>
      <c r="K67" s="12">
        <f>K66</f>
        <v>70000</v>
      </c>
      <c r="L67" s="12">
        <f t="shared" ref="L67:M67" si="26">L66</f>
        <v>0</v>
      </c>
      <c r="M67" s="12">
        <f t="shared" si="26"/>
        <v>0</v>
      </c>
      <c r="N67" s="8"/>
    </row>
    <row r="68" spans="1:15" s="13" customFormat="1" ht="14.1" customHeight="1">
      <c r="A68" s="8"/>
      <c r="B68" s="110" t="s">
        <v>121</v>
      </c>
      <c r="C68" s="110" t="s">
        <v>12</v>
      </c>
      <c r="D68" s="107" t="s">
        <v>12</v>
      </c>
      <c r="E68" s="208" t="s">
        <v>119</v>
      </c>
      <c r="F68" s="208"/>
      <c r="G68" s="107" t="s">
        <v>12</v>
      </c>
      <c r="H68" s="205" t="s">
        <v>12</v>
      </c>
      <c r="I68" s="205"/>
      <c r="J68" s="105">
        <f t="shared" si="1"/>
        <v>3393123</v>
      </c>
      <c r="K68" s="105">
        <f>K69</f>
        <v>3393123</v>
      </c>
      <c r="L68" s="105">
        <f t="shared" ref="L68:M68" si="27">L69</f>
        <v>0</v>
      </c>
      <c r="M68" s="105">
        <f t="shared" si="27"/>
        <v>0</v>
      </c>
      <c r="N68" s="8"/>
    </row>
    <row r="69" spans="1:15" s="13" customFormat="1" ht="14.1" customHeight="1">
      <c r="A69" s="8"/>
      <c r="B69" s="110" t="s">
        <v>120</v>
      </c>
      <c r="C69" s="110" t="s">
        <v>12</v>
      </c>
      <c r="D69" s="107" t="s">
        <v>12</v>
      </c>
      <c r="E69" s="208" t="s">
        <v>119</v>
      </c>
      <c r="F69" s="208"/>
      <c r="G69" s="107" t="s">
        <v>12</v>
      </c>
      <c r="H69" s="205" t="s">
        <v>12</v>
      </c>
      <c r="I69" s="205"/>
      <c r="J69" s="105">
        <f t="shared" si="1"/>
        <v>3393123</v>
      </c>
      <c r="K69" s="105">
        <f>K70+K76</f>
        <v>3393123</v>
      </c>
      <c r="L69" s="105">
        <f t="shared" ref="L69:M69" si="28">L70+L76</f>
        <v>0</v>
      </c>
      <c r="M69" s="105">
        <f t="shared" si="28"/>
        <v>0</v>
      </c>
      <c r="N69" s="8"/>
    </row>
    <row r="70" spans="1:15" s="13" customFormat="1" ht="14.1" customHeight="1">
      <c r="A70" s="8"/>
      <c r="B70" s="110" t="s">
        <v>12</v>
      </c>
      <c r="C70" s="110" t="s">
        <v>69</v>
      </c>
      <c r="D70" s="107" t="s">
        <v>12</v>
      </c>
      <c r="E70" s="208" t="s">
        <v>68</v>
      </c>
      <c r="F70" s="208"/>
      <c r="G70" s="107" t="s">
        <v>12</v>
      </c>
      <c r="H70" s="205" t="s">
        <v>12</v>
      </c>
      <c r="I70" s="205"/>
      <c r="J70" s="105">
        <f t="shared" si="1"/>
        <v>3294937</v>
      </c>
      <c r="K70" s="105">
        <f>K73+K71</f>
        <v>3294937</v>
      </c>
      <c r="L70" s="105">
        <f t="shared" ref="L70:M70" si="29">L73+L71</f>
        <v>0</v>
      </c>
      <c r="M70" s="105">
        <f t="shared" si="29"/>
        <v>0</v>
      </c>
      <c r="N70" s="8"/>
    </row>
    <row r="71" spans="1:15" s="13" customFormat="1" ht="25.5" customHeight="1">
      <c r="A71" s="8"/>
      <c r="B71" s="111" t="s">
        <v>113</v>
      </c>
      <c r="C71" s="106">
        <v>1021</v>
      </c>
      <c r="D71" s="112" t="s">
        <v>108</v>
      </c>
      <c r="E71" s="206" t="s">
        <v>111</v>
      </c>
      <c r="F71" s="206"/>
      <c r="G71" s="107" t="s">
        <v>12</v>
      </c>
      <c r="H71" s="205" t="s">
        <v>12</v>
      </c>
      <c r="I71" s="205"/>
      <c r="J71" s="105">
        <f t="shared" si="1"/>
        <v>383000</v>
      </c>
      <c r="K71" s="12">
        <v>383000</v>
      </c>
      <c r="L71" s="12">
        <f t="shared" ref="L71:M71" si="30">L72</f>
        <v>0</v>
      </c>
      <c r="M71" s="12">
        <f t="shared" si="30"/>
        <v>0</v>
      </c>
      <c r="N71" s="8"/>
    </row>
    <row r="72" spans="1:15" s="13" customFormat="1" ht="27" customHeight="1">
      <c r="A72" s="8"/>
      <c r="B72" s="107" t="s">
        <v>12</v>
      </c>
      <c r="C72" s="107" t="s">
        <v>12</v>
      </c>
      <c r="D72" s="107" t="s">
        <v>12</v>
      </c>
      <c r="E72" s="205" t="s">
        <v>12</v>
      </c>
      <c r="F72" s="205"/>
      <c r="G72" s="108" t="s">
        <v>520</v>
      </c>
      <c r="H72" s="206" t="s">
        <v>521</v>
      </c>
      <c r="I72" s="206"/>
      <c r="J72" s="105">
        <f t="shared" si="1"/>
        <v>383000</v>
      </c>
      <c r="K72" s="12">
        <v>383000</v>
      </c>
      <c r="L72" s="12">
        <v>0</v>
      </c>
      <c r="M72" s="12">
        <v>0</v>
      </c>
      <c r="N72" s="8"/>
    </row>
    <row r="73" spans="1:15" s="13" customFormat="1" ht="14.1" customHeight="1">
      <c r="A73" s="8"/>
      <c r="B73" s="106" t="s">
        <v>101</v>
      </c>
      <c r="C73" s="106" t="s">
        <v>100</v>
      </c>
      <c r="D73" s="106" t="s">
        <v>87</v>
      </c>
      <c r="E73" s="206" t="s">
        <v>99</v>
      </c>
      <c r="F73" s="206"/>
      <c r="G73" s="107" t="s">
        <v>12</v>
      </c>
      <c r="H73" s="205" t="s">
        <v>12</v>
      </c>
      <c r="I73" s="205"/>
      <c r="J73" s="105">
        <f t="shared" si="1"/>
        <v>2911937</v>
      </c>
      <c r="K73" s="12">
        <f>'Додаток 3'!G60-7240</f>
        <v>2911937</v>
      </c>
      <c r="L73" s="12">
        <f>'Додаток 3'!L60</f>
        <v>0</v>
      </c>
      <c r="M73" s="12">
        <f>'Додаток 3'!M60</f>
        <v>0</v>
      </c>
      <c r="N73" s="8"/>
    </row>
    <row r="74" spans="1:15" s="13" customFormat="1" ht="14.1" customHeight="1">
      <c r="A74" s="8"/>
      <c r="B74" s="107" t="s">
        <v>12</v>
      </c>
      <c r="C74" s="107" t="s">
        <v>12</v>
      </c>
      <c r="D74" s="107" t="s">
        <v>12</v>
      </c>
      <c r="E74" s="205" t="s">
        <v>12</v>
      </c>
      <c r="F74" s="205"/>
      <c r="G74" s="108" t="s">
        <v>539</v>
      </c>
      <c r="H74" s="206" t="s">
        <v>529</v>
      </c>
      <c r="I74" s="206"/>
      <c r="J74" s="105">
        <f t="shared" si="1"/>
        <v>2810338</v>
      </c>
      <c r="K74" s="12">
        <v>2810338</v>
      </c>
      <c r="L74" s="12">
        <v>0</v>
      </c>
      <c r="M74" s="12">
        <v>0</v>
      </c>
      <c r="N74" s="12">
        <f t="shared" ref="L74:O75" si="31">N73</f>
        <v>0</v>
      </c>
      <c r="O74" s="12">
        <f t="shared" si="31"/>
        <v>0</v>
      </c>
    </row>
    <row r="75" spans="1:15" s="13" customFormat="1" ht="17.25" customHeight="1">
      <c r="A75" s="8"/>
      <c r="B75" s="107"/>
      <c r="C75" s="107" t="s">
        <v>12</v>
      </c>
      <c r="D75" s="107" t="s">
        <v>12</v>
      </c>
      <c r="E75" s="205" t="s">
        <v>12</v>
      </c>
      <c r="F75" s="205"/>
      <c r="G75" s="108" t="s">
        <v>540</v>
      </c>
      <c r="H75" s="206" t="s">
        <v>541</v>
      </c>
      <c r="I75" s="206"/>
      <c r="J75" s="105">
        <f t="shared" si="1"/>
        <v>101599</v>
      </c>
      <c r="K75" s="12">
        <v>101599</v>
      </c>
      <c r="L75" s="12">
        <f t="shared" si="31"/>
        <v>0</v>
      </c>
      <c r="M75" s="12">
        <f t="shared" si="31"/>
        <v>0</v>
      </c>
      <c r="N75" s="113"/>
      <c r="O75" s="113"/>
    </row>
    <row r="76" spans="1:15" s="13" customFormat="1" ht="18" customHeight="1">
      <c r="A76" s="8"/>
      <c r="B76" s="110" t="s">
        <v>12</v>
      </c>
      <c r="C76" s="110" t="s">
        <v>85</v>
      </c>
      <c r="D76" s="107" t="s">
        <v>12</v>
      </c>
      <c r="E76" s="208" t="s">
        <v>84</v>
      </c>
      <c r="F76" s="208"/>
      <c r="G76" s="107" t="s">
        <v>12</v>
      </c>
      <c r="H76" s="205" t="s">
        <v>12</v>
      </c>
      <c r="I76" s="205"/>
      <c r="J76" s="105">
        <f t="shared" si="1"/>
        <v>98186</v>
      </c>
      <c r="K76" s="105">
        <f>K77</f>
        <v>98186</v>
      </c>
      <c r="L76" s="105">
        <f t="shared" ref="L76:M76" si="32">L77</f>
        <v>0</v>
      </c>
      <c r="M76" s="105">
        <f t="shared" si="32"/>
        <v>0</v>
      </c>
      <c r="N76" s="8"/>
    </row>
    <row r="77" spans="1:15" s="13" customFormat="1" ht="33.950000000000003" customHeight="1">
      <c r="A77" s="8"/>
      <c r="B77" s="106" t="s">
        <v>83</v>
      </c>
      <c r="C77" s="106" t="s">
        <v>82</v>
      </c>
      <c r="D77" s="106" t="s">
        <v>81</v>
      </c>
      <c r="E77" s="206" t="s">
        <v>80</v>
      </c>
      <c r="F77" s="206"/>
      <c r="G77" s="107" t="s">
        <v>12</v>
      </c>
      <c r="H77" s="205" t="s">
        <v>12</v>
      </c>
      <c r="I77" s="205"/>
      <c r="J77" s="105">
        <f t="shared" si="1"/>
        <v>98186</v>
      </c>
      <c r="K77" s="12">
        <f>'Додаток 3'!G70</f>
        <v>98186</v>
      </c>
      <c r="L77" s="12">
        <f>'Додаток 3'!L70</f>
        <v>0</v>
      </c>
      <c r="M77" s="12">
        <f>'Додаток 3'!M70</f>
        <v>0</v>
      </c>
      <c r="N77" s="8"/>
    </row>
    <row r="78" spans="1:15" s="13" customFormat="1" ht="26.1" customHeight="1">
      <c r="A78" s="8"/>
      <c r="B78" s="107" t="s">
        <v>12</v>
      </c>
      <c r="C78" s="107" t="s">
        <v>12</v>
      </c>
      <c r="D78" s="107" t="s">
        <v>12</v>
      </c>
      <c r="E78" s="205" t="s">
        <v>12</v>
      </c>
      <c r="F78" s="205"/>
      <c r="G78" s="108" t="s">
        <v>520</v>
      </c>
      <c r="H78" s="206" t="s">
        <v>521</v>
      </c>
      <c r="I78" s="206"/>
      <c r="J78" s="105">
        <f t="shared" si="1"/>
        <v>98186</v>
      </c>
      <c r="K78" s="12">
        <f>K77</f>
        <v>98186</v>
      </c>
      <c r="L78" s="12">
        <f t="shared" ref="L78:M78" si="33">L77</f>
        <v>0</v>
      </c>
      <c r="M78" s="12">
        <f t="shared" si="33"/>
        <v>0</v>
      </c>
      <c r="N78" s="8"/>
    </row>
    <row r="79" spans="1:15" s="13" customFormat="1" ht="18" customHeight="1">
      <c r="A79" s="8"/>
      <c r="B79" s="110" t="s">
        <v>73</v>
      </c>
      <c r="C79" s="110" t="s">
        <v>12</v>
      </c>
      <c r="D79" s="107" t="s">
        <v>12</v>
      </c>
      <c r="E79" s="208" t="s">
        <v>71</v>
      </c>
      <c r="F79" s="208"/>
      <c r="G79" s="107" t="s">
        <v>12</v>
      </c>
      <c r="H79" s="205" t="s">
        <v>12</v>
      </c>
      <c r="I79" s="205"/>
      <c r="J79" s="105">
        <f t="shared" si="1"/>
        <v>187109</v>
      </c>
      <c r="K79" s="105">
        <f>K80</f>
        <v>187109</v>
      </c>
      <c r="L79" s="105">
        <f t="shared" ref="L79:O81" si="34">L80</f>
        <v>0</v>
      </c>
      <c r="M79" s="105">
        <f t="shared" si="34"/>
        <v>0</v>
      </c>
      <c r="N79" s="8"/>
    </row>
    <row r="80" spans="1:15" s="13" customFormat="1" ht="18" customHeight="1">
      <c r="A80" s="8"/>
      <c r="B80" s="110" t="s">
        <v>72</v>
      </c>
      <c r="C80" s="110" t="s">
        <v>12</v>
      </c>
      <c r="D80" s="107" t="s">
        <v>12</v>
      </c>
      <c r="E80" s="208" t="s">
        <v>71</v>
      </c>
      <c r="F80" s="208"/>
      <c r="G80" s="107" t="s">
        <v>12</v>
      </c>
      <c r="H80" s="205" t="s">
        <v>12</v>
      </c>
      <c r="I80" s="205"/>
      <c r="J80" s="105">
        <f t="shared" si="1"/>
        <v>187109</v>
      </c>
      <c r="K80" s="105">
        <f>K81+K84</f>
        <v>187109</v>
      </c>
      <c r="L80" s="105">
        <f t="shared" ref="L80:M80" si="35">L81+L84</f>
        <v>0</v>
      </c>
      <c r="M80" s="105">
        <f t="shared" si="35"/>
        <v>0</v>
      </c>
      <c r="N80" s="105">
        <f t="shared" si="34"/>
        <v>0</v>
      </c>
      <c r="O80" s="105">
        <f t="shared" si="34"/>
        <v>0</v>
      </c>
    </row>
    <row r="81" spans="1:14" s="13" customFormat="1" ht="14.1" customHeight="1">
      <c r="A81" s="8"/>
      <c r="B81" s="110" t="s">
        <v>12</v>
      </c>
      <c r="C81" s="110" t="s">
        <v>63</v>
      </c>
      <c r="D81" s="107" t="s">
        <v>12</v>
      </c>
      <c r="E81" s="208" t="s">
        <v>62</v>
      </c>
      <c r="F81" s="208"/>
      <c r="G81" s="107" t="s">
        <v>12</v>
      </c>
      <c r="H81" s="205" t="s">
        <v>12</v>
      </c>
      <c r="I81" s="205"/>
      <c r="J81" s="105">
        <f>K81+L81</f>
        <v>107817</v>
      </c>
      <c r="K81" s="105">
        <f>K82</f>
        <v>107817</v>
      </c>
      <c r="L81" s="105">
        <f t="shared" si="34"/>
        <v>0</v>
      </c>
      <c r="M81" s="105">
        <f t="shared" si="34"/>
        <v>0</v>
      </c>
      <c r="N81" s="8"/>
    </row>
    <row r="82" spans="1:14" s="13" customFormat="1" ht="14.1" customHeight="1">
      <c r="A82" s="8"/>
      <c r="B82" s="106" t="s">
        <v>47</v>
      </c>
      <c r="C82" s="106" t="s">
        <v>46</v>
      </c>
      <c r="D82" s="106" t="s">
        <v>45</v>
      </c>
      <c r="E82" s="206" t="s">
        <v>44</v>
      </c>
      <c r="F82" s="206"/>
      <c r="G82" s="107" t="s">
        <v>12</v>
      </c>
      <c r="H82" s="205" t="s">
        <v>12</v>
      </c>
      <c r="I82" s="205"/>
      <c r="J82" s="105">
        <f t="shared" si="1"/>
        <v>107817</v>
      </c>
      <c r="K82" s="12">
        <f>'Додаток 3'!G84</f>
        <v>107817</v>
      </c>
      <c r="L82" s="12">
        <f>'Додаток 3'!L84</f>
        <v>0</v>
      </c>
      <c r="M82" s="12">
        <f>'Додаток 3'!M84</f>
        <v>0</v>
      </c>
      <c r="N82" s="8"/>
    </row>
    <row r="83" spans="1:14" s="13" customFormat="1" ht="18" customHeight="1">
      <c r="A83" s="8"/>
      <c r="B83" s="107" t="s">
        <v>12</v>
      </c>
      <c r="C83" s="107" t="s">
        <v>12</v>
      </c>
      <c r="D83" s="107" t="s">
        <v>12</v>
      </c>
      <c r="E83" s="205" t="s">
        <v>12</v>
      </c>
      <c r="F83" s="205"/>
      <c r="G83" s="108" t="s">
        <v>526</v>
      </c>
      <c r="H83" s="206" t="s">
        <v>527</v>
      </c>
      <c r="I83" s="206"/>
      <c r="J83" s="105">
        <f t="shared" si="1"/>
        <v>107817</v>
      </c>
      <c r="K83" s="12">
        <f>K82</f>
        <v>107817</v>
      </c>
      <c r="L83" s="12">
        <f t="shared" ref="L83:M83" si="36">L82</f>
        <v>0</v>
      </c>
      <c r="M83" s="12">
        <f t="shared" si="36"/>
        <v>0</v>
      </c>
      <c r="N83" s="8"/>
    </row>
    <row r="84" spans="1:14" s="13" customFormat="1" ht="18" customHeight="1">
      <c r="A84" s="8"/>
      <c r="B84" s="110" t="s">
        <v>12</v>
      </c>
      <c r="C84" s="110">
        <v>5000</v>
      </c>
      <c r="D84" s="107" t="s">
        <v>12</v>
      </c>
      <c r="E84" s="208" t="s">
        <v>42</v>
      </c>
      <c r="F84" s="208"/>
      <c r="G84" s="107" t="s">
        <v>12</v>
      </c>
      <c r="H84" s="205" t="s">
        <v>12</v>
      </c>
      <c r="I84" s="205"/>
      <c r="J84" s="105">
        <f>K84+L84</f>
        <v>79292</v>
      </c>
      <c r="K84" s="105">
        <f>K85</f>
        <v>79292</v>
      </c>
      <c r="L84" s="105">
        <f t="shared" ref="L84:M84" si="37">L85</f>
        <v>0</v>
      </c>
      <c r="M84" s="105">
        <f t="shared" si="37"/>
        <v>0</v>
      </c>
      <c r="N84" s="8"/>
    </row>
    <row r="85" spans="1:14" s="13" customFormat="1" ht="18" customHeight="1">
      <c r="A85" s="8"/>
      <c r="B85" s="106">
        <v>1015011</v>
      </c>
      <c r="C85" s="106">
        <v>5011</v>
      </c>
      <c r="D85" s="106" t="s">
        <v>45</v>
      </c>
      <c r="E85" s="206" t="s">
        <v>265</v>
      </c>
      <c r="F85" s="206"/>
      <c r="G85" s="107" t="s">
        <v>12</v>
      </c>
      <c r="H85" s="205" t="s">
        <v>12</v>
      </c>
      <c r="I85" s="205"/>
      <c r="J85" s="105">
        <f t="shared" ref="J85:J86" si="38">K85+L85</f>
        <v>79292</v>
      </c>
      <c r="K85" s="12">
        <f>'Додаток 3'!G86</f>
        <v>79292</v>
      </c>
      <c r="L85" s="12">
        <f>'Додаток 3'!L86</f>
        <v>0</v>
      </c>
      <c r="M85" s="12">
        <f>'Додаток 3'!M86</f>
        <v>0</v>
      </c>
      <c r="N85" s="8"/>
    </row>
    <row r="86" spans="1:14" s="13" customFormat="1" ht="18" customHeight="1">
      <c r="A86" s="8"/>
      <c r="B86" s="107" t="s">
        <v>12</v>
      </c>
      <c r="C86" s="107" t="s">
        <v>12</v>
      </c>
      <c r="D86" s="107" t="s">
        <v>12</v>
      </c>
      <c r="E86" s="205" t="s">
        <v>12</v>
      </c>
      <c r="F86" s="205"/>
      <c r="G86" s="108" t="s">
        <v>542</v>
      </c>
      <c r="H86" s="206" t="s">
        <v>553</v>
      </c>
      <c r="I86" s="206"/>
      <c r="J86" s="105">
        <f t="shared" si="38"/>
        <v>79292</v>
      </c>
      <c r="K86" s="12">
        <f>K85</f>
        <v>79292</v>
      </c>
      <c r="L86" s="12">
        <f t="shared" ref="L86:M86" si="39">L85</f>
        <v>0</v>
      </c>
      <c r="M86" s="12">
        <f t="shared" si="39"/>
        <v>0</v>
      </c>
      <c r="N86" s="8"/>
    </row>
    <row r="87" spans="1:14" s="13" customFormat="1" ht="18" customHeight="1">
      <c r="A87" s="8"/>
      <c r="B87" s="110" t="s">
        <v>39</v>
      </c>
      <c r="C87" s="110" t="s">
        <v>12</v>
      </c>
      <c r="D87" s="107" t="s">
        <v>12</v>
      </c>
      <c r="E87" s="208" t="s">
        <v>37</v>
      </c>
      <c r="F87" s="208"/>
      <c r="G87" s="107" t="s">
        <v>12</v>
      </c>
      <c r="H87" s="205" t="s">
        <v>12</v>
      </c>
      <c r="I87" s="205"/>
      <c r="J87" s="105">
        <f t="shared" ref="J87:J97" si="40">K87+L87</f>
        <v>705300</v>
      </c>
      <c r="K87" s="105">
        <f>K88</f>
        <v>400000</v>
      </c>
      <c r="L87" s="105">
        <f t="shared" ref="L87:M88" si="41">L88</f>
        <v>305300</v>
      </c>
      <c r="M87" s="105">
        <f t="shared" si="41"/>
        <v>305300</v>
      </c>
      <c r="N87" s="8"/>
    </row>
    <row r="88" spans="1:14" s="13" customFormat="1" ht="18" customHeight="1">
      <c r="A88" s="8"/>
      <c r="B88" s="110" t="s">
        <v>38</v>
      </c>
      <c r="C88" s="110" t="s">
        <v>12</v>
      </c>
      <c r="D88" s="107" t="s">
        <v>12</v>
      </c>
      <c r="E88" s="208" t="s">
        <v>37</v>
      </c>
      <c r="F88" s="208"/>
      <c r="G88" s="107" t="s">
        <v>12</v>
      </c>
      <c r="H88" s="205" t="s">
        <v>12</v>
      </c>
      <c r="I88" s="205"/>
      <c r="J88" s="105">
        <f t="shared" si="40"/>
        <v>705300</v>
      </c>
      <c r="K88" s="105">
        <f>K89</f>
        <v>400000</v>
      </c>
      <c r="L88" s="105">
        <f t="shared" si="41"/>
        <v>305300</v>
      </c>
      <c r="M88" s="105">
        <f t="shared" si="41"/>
        <v>305300</v>
      </c>
      <c r="N88" s="8"/>
    </row>
    <row r="89" spans="1:14" s="13" customFormat="1" ht="14.1" customHeight="1">
      <c r="A89" s="8"/>
      <c r="B89" s="110" t="s">
        <v>12</v>
      </c>
      <c r="C89" s="110" t="s">
        <v>24</v>
      </c>
      <c r="D89" s="107" t="s">
        <v>12</v>
      </c>
      <c r="E89" s="208" t="s">
        <v>23</v>
      </c>
      <c r="F89" s="208"/>
      <c r="G89" s="107" t="s">
        <v>12</v>
      </c>
      <c r="H89" s="205" t="s">
        <v>12</v>
      </c>
      <c r="I89" s="205"/>
      <c r="J89" s="105">
        <f t="shared" si="40"/>
        <v>705300</v>
      </c>
      <c r="K89" s="105">
        <f>K90+K92</f>
        <v>400000</v>
      </c>
      <c r="L89" s="105">
        <f t="shared" ref="L89:M89" si="42">L90+L92</f>
        <v>305300</v>
      </c>
      <c r="M89" s="105">
        <f t="shared" si="42"/>
        <v>305300</v>
      </c>
      <c r="N89" s="8"/>
    </row>
    <row r="90" spans="1:14" s="13" customFormat="1" ht="14.1" customHeight="1">
      <c r="A90" s="8"/>
      <c r="B90" s="106">
        <v>3719770</v>
      </c>
      <c r="C90" s="106">
        <v>9770</v>
      </c>
      <c r="D90" s="106" t="s">
        <v>18</v>
      </c>
      <c r="E90" s="206" t="s">
        <v>13</v>
      </c>
      <c r="F90" s="206"/>
      <c r="G90" s="107" t="s">
        <v>12</v>
      </c>
      <c r="H90" s="205" t="s">
        <v>12</v>
      </c>
      <c r="I90" s="205"/>
      <c r="J90" s="105">
        <f>K90+L90</f>
        <v>30000</v>
      </c>
      <c r="K90" s="12">
        <f>'Додаток 3'!G95</f>
        <v>30000</v>
      </c>
      <c r="L90" s="12">
        <f>'Додаток 3'!L95</f>
        <v>0</v>
      </c>
      <c r="M90" s="12">
        <f>'Додаток 3'!M95</f>
        <v>0</v>
      </c>
      <c r="N90" s="8"/>
    </row>
    <row r="91" spans="1:14" s="13" customFormat="1" ht="18.75" customHeight="1">
      <c r="A91" s="8"/>
      <c r="B91" s="107" t="s">
        <v>12</v>
      </c>
      <c r="C91" s="107" t="s">
        <v>12</v>
      </c>
      <c r="D91" s="107" t="s">
        <v>12</v>
      </c>
      <c r="E91" s="205" t="s">
        <v>12</v>
      </c>
      <c r="F91" s="205"/>
      <c r="G91" s="108" t="s">
        <v>532</v>
      </c>
      <c r="H91" s="206" t="s">
        <v>533</v>
      </c>
      <c r="I91" s="206"/>
      <c r="J91" s="105">
        <f t="shared" ref="J91" si="43">K91+L91</f>
        <v>30000</v>
      </c>
      <c r="K91" s="12">
        <f>K90</f>
        <v>30000</v>
      </c>
      <c r="L91" s="12">
        <f t="shared" ref="L91:M91" si="44">L90</f>
        <v>0</v>
      </c>
      <c r="M91" s="12">
        <f t="shared" si="44"/>
        <v>0</v>
      </c>
      <c r="N91" s="8"/>
    </row>
    <row r="92" spans="1:14" s="13" customFormat="1" ht="26.1" customHeight="1">
      <c r="A92" s="8"/>
      <c r="B92" s="106" t="s">
        <v>20</v>
      </c>
      <c r="C92" s="106" t="s">
        <v>19</v>
      </c>
      <c r="D92" s="106" t="s">
        <v>18</v>
      </c>
      <c r="E92" s="206" t="s">
        <v>17</v>
      </c>
      <c r="F92" s="206"/>
      <c r="G92" s="107" t="s">
        <v>12</v>
      </c>
      <c r="H92" s="205" t="s">
        <v>12</v>
      </c>
      <c r="I92" s="205"/>
      <c r="J92" s="105">
        <f>K92+L92</f>
        <v>675300</v>
      </c>
      <c r="K92" s="12">
        <f>'Додаток 3'!G96</f>
        <v>370000</v>
      </c>
      <c r="L92" s="12">
        <f>'Додаток 3'!L96</f>
        <v>305300</v>
      </c>
      <c r="M92" s="12">
        <f>'Додаток 3'!M96</f>
        <v>305300</v>
      </c>
      <c r="N92" s="8"/>
    </row>
    <row r="93" spans="1:14" s="13" customFormat="1" ht="18" customHeight="1">
      <c r="A93" s="8"/>
      <c r="B93" s="107" t="s">
        <v>12</v>
      </c>
      <c r="C93" s="107" t="s">
        <v>12</v>
      </c>
      <c r="D93" s="107" t="s">
        <v>12</v>
      </c>
      <c r="E93" s="205" t="s">
        <v>12</v>
      </c>
      <c r="F93" s="205"/>
      <c r="G93" s="108" t="s">
        <v>543</v>
      </c>
      <c r="H93" s="206" t="s">
        <v>544</v>
      </c>
      <c r="I93" s="206"/>
      <c r="J93" s="105">
        <f t="shared" si="40"/>
        <v>20000</v>
      </c>
      <c r="K93" s="12">
        <v>20000</v>
      </c>
      <c r="L93" s="12">
        <v>0</v>
      </c>
      <c r="M93" s="12">
        <v>0</v>
      </c>
      <c r="N93" s="8"/>
    </row>
    <row r="94" spans="1:14" s="13" customFormat="1" ht="26.1" customHeight="1">
      <c r="A94" s="8"/>
      <c r="B94" s="107" t="s">
        <v>12</v>
      </c>
      <c r="C94" s="107" t="s">
        <v>12</v>
      </c>
      <c r="D94" s="107" t="s">
        <v>12</v>
      </c>
      <c r="E94" s="205" t="s">
        <v>12</v>
      </c>
      <c r="F94" s="205"/>
      <c r="G94" s="108" t="s">
        <v>545</v>
      </c>
      <c r="H94" s="206" t="s">
        <v>546</v>
      </c>
      <c r="I94" s="206"/>
      <c r="J94" s="105">
        <f t="shared" si="40"/>
        <v>125300</v>
      </c>
      <c r="K94" s="12">
        <v>0</v>
      </c>
      <c r="L94" s="12">
        <v>125300</v>
      </c>
      <c r="M94" s="12">
        <v>125300</v>
      </c>
      <c r="N94" s="8"/>
    </row>
    <row r="95" spans="1:14" s="13" customFormat="1" ht="26.1" customHeight="1">
      <c r="A95" s="8"/>
      <c r="B95" s="107" t="s">
        <v>12</v>
      </c>
      <c r="C95" s="107" t="s">
        <v>12</v>
      </c>
      <c r="D95" s="107" t="s">
        <v>12</v>
      </c>
      <c r="E95" s="205" t="s">
        <v>12</v>
      </c>
      <c r="F95" s="205"/>
      <c r="G95" s="108" t="s">
        <v>547</v>
      </c>
      <c r="H95" s="206" t="s">
        <v>548</v>
      </c>
      <c r="I95" s="206"/>
      <c r="J95" s="105">
        <f t="shared" si="40"/>
        <v>100000</v>
      </c>
      <c r="K95" s="12">
        <v>100000</v>
      </c>
      <c r="L95" s="12">
        <v>0</v>
      </c>
      <c r="M95" s="12">
        <v>0</v>
      </c>
      <c r="N95" s="8"/>
    </row>
    <row r="96" spans="1:14" s="13" customFormat="1" ht="33" customHeight="1">
      <c r="A96" s="8"/>
      <c r="B96" s="107" t="s">
        <v>12</v>
      </c>
      <c r="C96" s="107" t="s">
        <v>12</v>
      </c>
      <c r="D96" s="107" t="s">
        <v>12</v>
      </c>
      <c r="E96" s="205" t="s">
        <v>12</v>
      </c>
      <c r="F96" s="205"/>
      <c r="G96" s="108" t="s">
        <v>549</v>
      </c>
      <c r="H96" s="206" t="s">
        <v>550</v>
      </c>
      <c r="I96" s="206"/>
      <c r="J96" s="105">
        <f t="shared" si="40"/>
        <v>100000</v>
      </c>
      <c r="K96" s="12">
        <v>100000</v>
      </c>
      <c r="L96" s="12">
        <v>0</v>
      </c>
      <c r="M96" s="12">
        <v>0</v>
      </c>
      <c r="N96" s="8"/>
    </row>
    <row r="97" spans="1:15" s="13" customFormat="1" ht="35.25" customHeight="1">
      <c r="A97" s="8"/>
      <c r="B97" s="107" t="s">
        <v>12</v>
      </c>
      <c r="C97" s="107" t="s">
        <v>12</v>
      </c>
      <c r="D97" s="107" t="s">
        <v>12</v>
      </c>
      <c r="E97" s="205" t="s">
        <v>12</v>
      </c>
      <c r="F97" s="205"/>
      <c r="G97" s="108" t="s">
        <v>551</v>
      </c>
      <c r="H97" s="206" t="s">
        <v>552</v>
      </c>
      <c r="I97" s="206"/>
      <c r="J97" s="105">
        <f t="shared" si="40"/>
        <v>180000</v>
      </c>
      <c r="K97" s="12">
        <v>0</v>
      </c>
      <c r="L97" s="12">
        <v>180000</v>
      </c>
      <c r="M97" s="12">
        <v>180000</v>
      </c>
      <c r="N97" s="8"/>
    </row>
    <row r="98" spans="1:15" s="13" customFormat="1" ht="59.25" customHeight="1">
      <c r="A98" s="8"/>
      <c r="B98" s="107" t="s">
        <v>12</v>
      </c>
      <c r="C98" s="107" t="s">
        <v>12</v>
      </c>
      <c r="D98" s="107" t="s">
        <v>12</v>
      </c>
      <c r="E98" s="205" t="s">
        <v>12</v>
      </c>
      <c r="F98" s="205"/>
      <c r="G98" s="108" t="s">
        <v>537</v>
      </c>
      <c r="H98" s="206" t="s">
        <v>538</v>
      </c>
      <c r="I98" s="206"/>
      <c r="J98" s="105">
        <f t="shared" ref="J98" si="45">K98+L98</f>
        <v>150000</v>
      </c>
      <c r="K98" s="12">
        <v>150000</v>
      </c>
      <c r="L98" s="12">
        <v>0</v>
      </c>
      <c r="M98" s="12">
        <v>0</v>
      </c>
      <c r="N98" s="8"/>
    </row>
    <row r="99" spans="1:15" s="13" customFormat="1" ht="15.95" customHeight="1">
      <c r="A99" s="8"/>
      <c r="B99" s="107" t="s">
        <v>16</v>
      </c>
      <c r="C99" s="107" t="s">
        <v>16</v>
      </c>
      <c r="D99" s="107" t="s">
        <v>16</v>
      </c>
      <c r="E99" s="207" t="s">
        <v>15</v>
      </c>
      <c r="F99" s="207"/>
      <c r="G99" s="107" t="s">
        <v>16</v>
      </c>
      <c r="H99" s="205" t="s">
        <v>16</v>
      </c>
      <c r="I99" s="205"/>
      <c r="J99" s="114">
        <f>K99+L99</f>
        <v>31723273</v>
      </c>
      <c r="K99" s="114">
        <f>K12+K68+K79+K87</f>
        <v>28585975</v>
      </c>
      <c r="L99" s="114">
        <f>L12+L68+L79+L87</f>
        <v>3137298</v>
      </c>
      <c r="M99" s="114">
        <f>M12+M68+M79+M87</f>
        <v>3126298</v>
      </c>
      <c r="N99" s="8"/>
    </row>
    <row r="100" spans="1:15" ht="15.95" customHeight="1">
      <c r="A100" s="1"/>
      <c r="B100" s="1"/>
      <c r="C100" s="1"/>
      <c r="D100" s="130"/>
      <c r="E100" s="130"/>
      <c r="F100" s="130"/>
      <c r="G100" s="130"/>
      <c r="H100" s="131"/>
      <c r="I100" s="131"/>
      <c r="J100" s="131"/>
      <c r="K100" s="131"/>
      <c r="L100" s="1"/>
      <c r="M100" s="1"/>
      <c r="N100" s="1"/>
    </row>
    <row r="102" spans="1:15" ht="15">
      <c r="E102" s="99" t="s">
        <v>235</v>
      </c>
      <c r="F102" s="99"/>
      <c r="G102" s="99"/>
      <c r="H102" s="99"/>
      <c r="I102" s="99" t="s">
        <v>236</v>
      </c>
    </row>
    <row r="106" spans="1:15">
      <c r="J106" s="35"/>
    </row>
    <row r="107" spans="1:15">
      <c r="J107" s="35"/>
      <c r="K107" s="35"/>
      <c r="L107" s="35"/>
      <c r="M107" s="35"/>
      <c r="N107" s="35">
        <f t="shared" ref="N107:O107" si="46">N104+N105+N106</f>
        <v>0</v>
      </c>
      <c r="O107" s="35">
        <f t="shared" si="46"/>
        <v>0</v>
      </c>
    </row>
    <row r="109" spans="1:15">
      <c r="J109" s="35"/>
      <c r="K109" s="35"/>
      <c r="L109" s="35"/>
      <c r="M109" s="35"/>
    </row>
    <row r="121" spans="10:13">
      <c r="J121" s="35"/>
      <c r="K121" s="35"/>
      <c r="L121" s="35"/>
      <c r="M121" s="35"/>
    </row>
  </sheetData>
  <mergeCells count="196">
    <mergeCell ref="I1:M1"/>
    <mergeCell ref="I2:M2"/>
    <mergeCell ref="I3:M3"/>
    <mergeCell ref="I4:M4"/>
    <mergeCell ref="B5:M5"/>
    <mergeCell ref="B6:E6"/>
    <mergeCell ref="H9:I10"/>
    <mergeCell ref="J9:J10"/>
    <mergeCell ref="K9:K10"/>
    <mergeCell ref="L9:M9"/>
    <mergeCell ref="E11:F11"/>
    <mergeCell ref="H11:I11"/>
    <mergeCell ref="B7:E7"/>
    <mergeCell ref="B9:B10"/>
    <mergeCell ref="C9:C10"/>
    <mergeCell ref="D9:D10"/>
    <mergeCell ref="E9:F10"/>
    <mergeCell ref="G9:G10"/>
    <mergeCell ref="E15:F15"/>
    <mergeCell ref="H15:I15"/>
    <mergeCell ref="E16:F16"/>
    <mergeCell ref="H16:I16"/>
    <mergeCell ref="E17:F17"/>
    <mergeCell ref="H17:I17"/>
    <mergeCell ref="E12:F12"/>
    <mergeCell ref="H12:I12"/>
    <mergeCell ref="E13:F13"/>
    <mergeCell ref="H13:I13"/>
    <mergeCell ref="E14:F14"/>
    <mergeCell ref="H14:I14"/>
    <mergeCell ref="E21:F21"/>
    <mergeCell ref="H21:I21"/>
    <mergeCell ref="E22:F22"/>
    <mergeCell ref="H22:I22"/>
    <mergeCell ref="E23:F23"/>
    <mergeCell ref="H23:I23"/>
    <mergeCell ref="E18:F18"/>
    <mergeCell ref="H18:I18"/>
    <mergeCell ref="E19:F19"/>
    <mergeCell ref="H19:I19"/>
    <mergeCell ref="E20:F20"/>
    <mergeCell ref="H20:I20"/>
    <mergeCell ref="E27:F27"/>
    <mergeCell ref="H27:I27"/>
    <mergeCell ref="E28:F28"/>
    <mergeCell ref="H28:I28"/>
    <mergeCell ref="E29:F29"/>
    <mergeCell ref="H29:I29"/>
    <mergeCell ref="E24:F24"/>
    <mergeCell ref="H24:I24"/>
    <mergeCell ref="E25:F25"/>
    <mergeCell ref="H25:I25"/>
    <mergeCell ref="E26:F26"/>
    <mergeCell ref="H26:I26"/>
    <mergeCell ref="E33:F33"/>
    <mergeCell ref="H33:I33"/>
    <mergeCell ref="E34:F34"/>
    <mergeCell ref="H34:I34"/>
    <mergeCell ref="E35:F35"/>
    <mergeCell ref="H35:I35"/>
    <mergeCell ref="E30:F30"/>
    <mergeCell ref="H30:I30"/>
    <mergeCell ref="E31:F31"/>
    <mergeCell ref="H31:I31"/>
    <mergeCell ref="E32:F32"/>
    <mergeCell ref="H32:I32"/>
    <mergeCell ref="E40:F40"/>
    <mergeCell ref="H40:I40"/>
    <mergeCell ref="E41:F41"/>
    <mergeCell ref="H41:I41"/>
    <mergeCell ref="E42:F42"/>
    <mergeCell ref="H42:I42"/>
    <mergeCell ref="E36:F36"/>
    <mergeCell ref="H36:I36"/>
    <mergeCell ref="E37:F37"/>
    <mergeCell ref="H37:I37"/>
    <mergeCell ref="E39:F39"/>
    <mergeCell ref="H39:I39"/>
    <mergeCell ref="E38:F38"/>
    <mergeCell ref="H38:I38"/>
    <mergeCell ref="E46:F46"/>
    <mergeCell ref="H46:I46"/>
    <mergeCell ref="E47:F47"/>
    <mergeCell ref="H47:I47"/>
    <mergeCell ref="E48:F48"/>
    <mergeCell ref="H48:I48"/>
    <mergeCell ref="E43:F43"/>
    <mergeCell ref="H43:I43"/>
    <mergeCell ref="E44:F44"/>
    <mergeCell ref="H44:I44"/>
    <mergeCell ref="E45:F45"/>
    <mergeCell ref="H45:I45"/>
    <mergeCell ref="E53:F53"/>
    <mergeCell ref="H53:I53"/>
    <mergeCell ref="E54:F54"/>
    <mergeCell ref="H54:I54"/>
    <mergeCell ref="E55:F55"/>
    <mergeCell ref="H55:I55"/>
    <mergeCell ref="E52:F52"/>
    <mergeCell ref="H52:I52"/>
    <mergeCell ref="E49:F49"/>
    <mergeCell ref="H49:I49"/>
    <mergeCell ref="E50:F50"/>
    <mergeCell ref="H50:I50"/>
    <mergeCell ref="E51:F51"/>
    <mergeCell ref="H51:I51"/>
    <mergeCell ref="E59:F59"/>
    <mergeCell ref="H59:I59"/>
    <mergeCell ref="E60:F60"/>
    <mergeCell ref="H60:I60"/>
    <mergeCell ref="E61:F61"/>
    <mergeCell ref="H61:I61"/>
    <mergeCell ref="E56:F56"/>
    <mergeCell ref="H56:I56"/>
    <mergeCell ref="E57:F57"/>
    <mergeCell ref="H57:I57"/>
    <mergeCell ref="E58:F58"/>
    <mergeCell ref="H58:I58"/>
    <mergeCell ref="E67:F67"/>
    <mergeCell ref="H67:I67"/>
    <mergeCell ref="E68:F68"/>
    <mergeCell ref="H68:I68"/>
    <mergeCell ref="E69:F69"/>
    <mergeCell ref="H69:I69"/>
    <mergeCell ref="E62:F62"/>
    <mergeCell ref="H62:I62"/>
    <mergeCell ref="E63:F63"/>
    <mergeCell ref="H63:I63"/>
    <mergeCell ref="E66:F66"/>
    <mergeCell ref="H66:I66"/>
    <mergeCell ref="E64:F64"/>
    <mergeCell ref="H64:I64"/>
    <mergeCell ref="E65:F65"/>
    <mergeCell ref="H65:I65"/>
    <mergeCell ref="E73:F73"/>
    <mergeCell ref="H73:I73"/>
    <mergeCell ref="E74:F74"/>
    <mergeCell ref="H74:I74"/>
    <mergeCell ref="E75:F75"/>
    <mergeCell ref="H75:I75"/>
    <mergeCell ref="E70:F70"/>
    <mergeCell ref="H70:I70"/>
    <mergeCell ref="E71:F71"/>
    <mergeCell ref="H71:I71"/>
    <mergeCell ref="E72:F72"/>
    <mergeCell ref="H72:I72"/>
    <mergeCell ref="E84:F84"/>
    <mergeCell ref="H84:I84"/>
    <mergeCell ref="E85:F85"/>
    <mergeCell ref="H85:I85"/>
    <mergeCell ref="E86:F86"/>
    <mergeCell ref="H86:I86"/>
    <mergeCell ref="E76:F76"/>
    <mergeCell ref="H76:I76"/>
    <mergeCell ref="E77:F77"/>
    <mergeCell ref="H77:I77"/>
    <mergeCell ref="E78:F78"/>
    <mergeCell ref="H78:I78"/>
    <mergeCell ref="E82:F82"/>
    <mergeCell ref="H82:I82"/>
    <mergeCell ref="E83:F83"/>
    <mergeCell ref="H83:I83"/>
    <mergeCell ref="E79:F79"/>
    <mergeCell ref="H79:I79"/>
    <mergeCell ref="E80:F80"/>
    <mergeCell ref="H80:I80"/>
    <mergeCell ref="E81:F81"/>
    <mergeCell ref="H81:I81"/>
    <mergeCell ref="E92:F92"/>
    <mergeCell ref="H92:I92"/>
    <mergeCell ref="E93:F93"/>
    <mergeCell ref="H93:I93"/>
    <mergeCell ref="E94:F94"/>
    <mergeCell ref="H94:I94"/>
    <mergeCell ref="E87:F87"/>
    <mergeCell ref="H87:I87"/>
    <mergeCell ref="E88:F88"/>
    <mergeCell ref="H88:I88"/>
    <mergeCell ref="E89:F89"/>
    <mergeCell ref="H89:I89"/>
    <mergeCell ref="E90:F90"/>
    <mergeCell ref="H90:I90"/>
    <mergeCell ref="E91:F91"/>
    <mergeCell ref="H91:I91"/>
    <mergeCell ref="D100:G100"/>
    <mergeCell ref="H100:K100"/>
    <mergeCell ref="E97:F97"/>
    <mergeCell ref="H97:I97"/>
    <mergeCell ref="E98:F98"/>
    <mergeCell ref="H98:I98"/>
    <mergeCell ref="E99:F99"/>
    <mergeCell ref="H99:I99"/>
    <mergeCell ref="E95:F95"/>
    <mergeCell ref="H95:I95"/>
    <mergeCell ref="E96:F96"/>
    <mergeCell ref="H96:I96"/>
  </mergeCells>
  <phoneticPr fontId="40" type="noConversion"/>
  <pageMargins left="0.27777777777777779" right="0.27777777777777779" top="0.27777777777777779" bottom="0.27777777777777779" header="0.5" footer="0.5"/>
  <pageSetup paperSize="9" scale="93" pageOrder="overThenDown" orientation="landscape" horizontalDpi="300" verticalDpi="300" r:id="rId1"/>
  <headerFooter alignWithMargins="0"/>
  <rowBreaks count="1" manualBreakCount="1">
    <brk id="59"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view="pageBreakPreview" topLeftCell="B32" zoomScale="80" zoomScaleNormal="100" zoomScaleSheetLayoutView="80" workbookViewId="0">
      <selection activeCell="B5" sqref="A5:M5"/>
    </sheetView>
  </sheetViews>
  <sheetFormatPr defaultRowHeight="12.75"/>
  <cols>
    <col min="1" max="1" width="8.85546875" hidden="1" customWidth="1"/>
    <col min="2" max="4" width="6.5703125" customWidth="1"/>
    <col min="5" max="5" width="17.5703125" customWidth="1"/>
    <col min="6" max="6" width="12.5703125" customWidth="1"/>
    <col min="7" max="7" width="27.140625" customWidth="1"/>
    <col min="8" max="8" width="12.140625" customWidth="1"/>
    <col min="9" max="9" width="5.85546875" customWidth="1"/>
    <col min="10" max="10" width="6.5703125" customWidth="1"/>
    <col min="11" max="12" width="12.42578125" customWidth="1"/>
    <col min="13" max="13" width="8.28515625" customWidth="1"/>
    <col min="14" max="15" width="8.85546875" hidden="1" customWidth="1"/>
  </cols>
  <sheetData>
    <row r="1" spans="1:14" ht="9" customHeight="1">
      <c r="A1" s="1"/>
      <c r="B1" s="1"/>
      <c r="C1" s="1"/>
      <c r="D1" s="1"/>
      <c r="E1" s="1"/>
      <c r="F1" s="1"/>
      <c r="G1" s="1"/>
      <c r="H1" s="1"/>
      <c r="I1" s="1"/>
      <c r="J1" s="117" t="s">
        <v>261</v>
      </c>
      <c r="K1" s="117"/>
      <c r="L1" s="117"/>
      <c r="M1" s="117"/>
      <c r="N1" s="1"/>
    </row>
    <row r="2" spans="1:14" ht="9.75" hidden="1" customHeight="1">
      <c r="A2" s="1"/>
      <c r="B2" s="1"/>
      <c r="C2" s="1"/>
      <c r="D2" s="1"/>
      <c r="E2" s="1"/>
      <c r="F2" s="1"/>
      <c r="G2" s="1"/>
      <c r="H2" s="1"/>
      <c r="I2" s="1"/>
      <c r="J2" s="213" t="s">
        <v>237</v>
      </c>
      <c r="K2" s="213"/>
      <c r="L2" s="213"/>
      <c r="M2" s="213"/>
      <c r="N2" s="1"/>
    </row>
    <row r="3" spans="1:14" ht="16.5" customHeight="1">
      <c r="A3" s="1"/>
      <c r="B3" s="1"/>
      <c r="C3" s="1"/>
      <c r="D3" s="1"/>
      <c r="E3" s="1"/>
      <c r="F3" s="1"/>
      <c r="G3" s="1"/>
      <c r="H3" s="1"/>
      <c r="I3" s="1"/>
      <c r="J3" s="213" t="s">
        <v>0</v>
      </c>
      <c r="K3" s="213"/>
      <c r="L3" s="213"/>
      <c r="M3" s="213"/>
      <c r="N3" s="1"/>
    </row>
    <row r="4" spans="1:14" ht="5.25" hidden="1" customHeight="1">
      <c r="A4" s="1"/>
      <c r="B4" s="1"/>
      <c r="C4" s="1"/>
      <c r="D4" s="1"/>
      <c r="E4" s="1"/>
      <c r="F4" s="1"/>
      <c r="G4" s="1"/>
      <c r="H4" s="1"/>
      <c r="I4" s="1"/>
      <c r="J4" s="154" t="s">
        <v>560</v>
      </c>
      <c r="K4" s="213"/>
      <c r="L4" s="213"/>
      <c r="M4" s="213"/>
      <c r="N4" s="1"/>
    </row>
    <row r="5" spans="1:14" ht="15.95" customHeight="1">
      <c r="A5" s="1"/>
      <c r="B5" s="212" t="s">
        <v>260</v>
      </c>
      <c r="C5" s="212"/>
      <c r="D5" s="212"/>
      <c r="E5" s="212"/>
      <c r="F5" s="212"/>
      <c r="G5" s="212"/>
      <c r="H5" s="212"/>
      <c r="I5" s="212"/>
      <c r="J5" s="212"/>
      <c r="K5" s="212"/>
      <c r="L5" s="212"/>
      <c r="M5" s="212"/>
      <c r="N5" s="1"/>
    </row>
    <row r="6" spans="1:14" ht="15" customHeight="1">
      <c r="A6" s="1"/>
      <c r="B6" s="212" t="s">
        <v>259</v>
      </c>
      <c r="C6" s="212"/>
      <c r="D6" s="212"/>
      <c r="E6" s="212"/>
      <c r="F6" s="212"/>
      <c r="G6" s="212"/>
      <c r="H6" s="212"/>
      <c r="I6" s="212"/>
      <c r="J6" s="212"/>
      <c r="K6" s="212"/>
      <c r="L6" s="212"/>
      <c r="M6" s="212"/>
      <c r="N6" s="1"/>
    </row>
    <row r="7" spans="1:14" ht="11.1" customHeight="1">
      <c r="A7" s="1"/>
      <c r="B7" s="120" t="s">
        <v>1</v>
      </c>
      <c r="C7" s="120"/>
      <c r="D7" s="120"/>
      <c r="E7" s="120"/>
      <c r="F7" s="1"/>
      <c r="G7" s="1"/>
      <c r="H7" s="1"/>
      <c r="I7" s="1"/>
      <c r="J7" s="1"/>
      <c r="K7" s="1"/>
      <c r="L7" s="1"/>
      <c r="M7" s="1"/>
      <c r="N7" s="1"/>
    </row>
    <row r="8" spans="1:14" ht="12" customHeight="1">
      <c r="A8" s="1"/>
      <c r="B8" s="121" t="s">
        <v>2</v>
      </c>
      <c r="C8" s="121"/>
      <c r="D8" s="121"/>
      <c r="E8" s="121"/>
      <c r="F8" s="1"/>
      <c r="G8" s="1"/>
      <c r="H8" s="1"/>
      <c r="I8" s="1"/>
      <c r="J8" s="1"/>
      <c r="K8" s="1"/>
      <c r="L8" s="1"/>
      <c r="M8" s="1"/>
      <c r="N8" s="1"/>
    </row>
    <row r="9" spans="1:14" ht="83.1" customHeight="1">
      <c r="A9" s="1"/>
      <c r="B9" s="19" t="s">
        <v>231</v>
      </c>
      <c r="C9" s="19" t="s">
        <v>230</v>
      </c>
      <c r="D9" s="19" t="s">
        <v>229</v>
      </c>
      <c r="E9" s="211" t="s">
        <v>238</v>
      </c>
      <c r="F9" s="211"/>
      <c r="G9" s="22" t="s">
        <v>239</v>
      </c>
      <c r="H9" s="22" t="s">
        <v>240</v>
      </c>
      <c r="I9" s="211" t="s">
        <v>241</v>
      </c>
      <c r="J9" s="211"/>
      <c r="K9" s="22" t="s">
        <v>242</v>
      </c>
      <c r="L9" s="22" t="s">
        <v>243</v>
      </c>
      <c r="M9" s="22" t="s">
        <v>244</v>
      </c>
      <c r="N9" s="1"/>
    </row>
    <row r="10" spans="1:14" ht="12" customHeight="1">
      <c r="A10" s="1"/>
      <c r="B10" s="20" t="s">
        <v>6</v>
      </c>
      <c r="C10" s="20" t="s">
        <v>7</v>
      </c>
      <c r="D10" s="20" t="s">
        <v>8</v>
      </c>
      <c r="E10" s="124" t="s">
        <v>9</v>
      </c>
      <c r="F10" s="124"/>
      <c r="G10" s="20" t="s">
        <v>10</v>
      </c>
      <c r="H10" s="20" t="s">
        <v>11</v>
      </c>
      <c r="I10" s="124" t="s">
        <v>219</v>
      </c>
      <c r="J10" s="124"/>
      <c r="K10" s="20" t="s">
        <v>218</v>
      </c>
      <c r="L10" s="20" t="s">
        <v>217</v>
      </c>
      <c r="M10" s="20" t="s">
        <v>216</v>
      </c>
      <c r="N10" s="1"/>
    </row>
    <row r="11" spans="1:14" ht="20.100000000000001" customHeight="1">
      <c r="A11" s="1"/>
      <c r="B11" s="5" t="s">
        <v>209</v>
      </c>
      <c r="C11" s="5" t="s">
        <v>12</v>
      </c>
      <c r="D11" s="21" t="s">
        <v>12</v>
      </c>
      <c r="E11" s="126" t="s">
        <v>207</v>
      </c>
      <c r="F11" s="126"/>
      <c r="G11" s="31" t="s">
        <v>12</v>
      </c>
      <c r="H11" s="32" t="s">
        <v>12</v>
      </c>
      <c r="I11" s="214" t="s">
        <v>12</v>
      </c>
      <c r="J11" s="214"/>
      <c r="K11" s="32" t="s">
        <v>12</v>
      </c>
      <c r="L11" s="34">
        <v>3660924.7800000003</v>
      </c>
      <c r="M11" s="32" t="s">
        <v>12</v>
      </c>
      <c r="N11" s="1"/>
    </row>
    <row r="12" spans="1:14" ht="20.100000000000001" customHeight="1">
      <c r="A12" s="1"/>
      <c r="B12" s="5" t="s">
        <v>208</v>
      </c>
      <c r="C12" s="5" t="s">
        <v>12</v>
      </c>
      <c r="D12" s="21" t="s">
        <v>12</v>
      </c>
      <c r="E12" s="126" t="s">
        <v>207</v>
      </c>
      <c r="F12" s="126"/>
      <c r="G12" s="31" t="s">
        <v>12</v>
      </c>
      <c r="H12" s="32" t="s">
        <v>12</v>
      </c>
      <c r="I12" s="214" t="s">
        <v>12</v>
      </c>
      <c r="J12" s="214"/>
      <c r="K12" s="32" t="s">
        <v>12</v>
      </c>
      <c r="L12" s="34">
        <v>3660924.7800000003</v>
      </c>
      <c r="M12" s="32" t="s">
        <v>12</v>
      </c>
      <c r="N12" s="1"/>
    </row>
    <row r="13" spans="1:14" ht="14.1" customHeight="1">
      <c r="A13" s="1"/>
      <c r="B13" s="5" t="s">
        <v>12</v>
      </c>
      <c r="C13" s="5" t="s">
        <v>79</v>
      </c>
      <c r="D13" s="21" t="s">
        <v>12</v>
      </c>
      <c r="E13" s="126" t="s">
        <v>78</v>
      </c>
      <c r="F13" s="126"/>
      <c r="G13" s="31" t="s">
        <v>12</v>
      </c>
      <c r="H13" s="32" t="s">
        <v>12</v>
      </c>
      <c r="I13" s="214" t="s">
        <v>12</v>
      </c>
      <c r="J13" s="214"/>
      <c r="K13" s="32" t="s">
        <v>12</v>
      </c>
      <c r="L13" s="34">
        <v>3660924.7800000003</v>
      </c>
      <c r="M13" s="32" t="s">
        <v>12</v>
      </c>
      <c r="N13" s="1"/>
    </row>
    <row r="14" spans="1:14" ht="29.1" customHeight="1">
      <c r="A14" s="1"/>
      <c r="B14" s="5" t="s">
        <v>145</v>
      </c>
      <c r="C14" s="5" t="s">
        <v>76</v>
      </c>
      <c r="D14" s="5" t="s">
        <v>75</v>
      </c>
      <c r="E14" s="119" t="s">
        <v>74</v>
      </c>
      <c r="F14" s="119"/>
      <c r="G14" s="31" t="s">
        <v>12</v>
      </c>
      <c r="H14" s="32" t="s">
        <v>12</v>
      </c>
      <c r="I14" s="214" t="s">
        <v>12</v>
      </c>
      <c r="J14" s="214"/>
      <c r="K14" s="32" t="s">
        <v>12</v>
      </c>
      <c r="L14" s="33">
        <v>3660924.7800000003</v>
      </c>
      <c r="M14" s="32" t="s">
        <v>12</v>
      </c>
      <c r="N14" s="1"/>
    </row>
    <row r="15" spans="1:14" ht="58.5">
      <c r="A15" s="1"/>
      <c r="B15" s="31" t="s">
        <v>12</v>
      </c>
      <c r="C15" s="31" t="s">
        <v>12</v>
      </c>
      <c r="D15" s="31" t="s">
        <v>12</v>
      </c>
      <c r="E15" s="126" t="s">
        <v>12</v>
      </c>
      <c r="F15" s="126"/>
      <c r="G15" s="30" t="s">
        <v>245</v>
      </c>
      <c r="H15" s="29" t="s">
        <v>246</v>
      </c>
      <c r="I15" s="215">
        <v>2574000</v>
      </c>
      <c r="J15" s="215"/>
      <c r="K15" s="28">
        <v>2574000</v>
      </c>
      <c r="L15" s="27">
        <v>2574000</v>
      </c>
      <c r="M15" s="26">
        <v>100</v>
      </c>
      <c r="N15" s="1"/>
    </row>
    <row r="16" spans="1:14" ht="68.25">
      <c r="A16" s="1"/>
      <c r="B16" s="31" t="s">
        <v>12</v>
      </c>
      <c r="C16" s="31" t="s">
        <v>12</v>
      </c>
      <c r="D16" s="31" t="s">
        <v>12</v>
      </c>
      <c r="E16" s="126" t="s">
        <v>12</v>
      </c>
      <c r="F16" s="126"/>
      <c r="G16" s="30" t="s">
        <v>247</v>
      </c>
      <c r="H16" s="29" t="s">
        <v>246</v>
      </c>
      <c r="I16" s="215">
        <v>711000</v>
      </c>
      <c r="J16" s="215"/>
      <c r="K16" s="28">
        <v>711000</v>
      </c>
      <c r="L16" s="27">
        <v>711000</v>
      </c>
      <c r="M16" s="26">
        <v>100</v>
      </c>
      <c r="N16" s="1"/>
    </row>
    <row r="17" spans="1:14" ht="39">
      <c r="A17" s="1"/>
      <c r="B17" s="31" t="s">
        <v>12</v>
      </c>
      <c r="C17" s="31" t="s">
        <v>12</v>
      </c>
      <c r="D17" s="31" t="s">
        <v>12</v>
      </c>
      <c r="E17" s="126" t="s">
        <v>12</v>
      </c>
      <c r="F17" s="126"/>
      <c r="G17" s="30" t="s">
        <v>248</v>
      </c>
      <c r="H17" s="29" t="s">
        <v>246</v>
      </c>
      <c r="I17" s="215">
        <v>1265584.77</v>
      </c>
      <c r="J17" s="215"/>
      <c r="K17" s="28">
        <v>1265584.77</v>
      </c>
      <c r="L17" s="27">
        <v>375924.78</v>
      </c>
      <c r="M17" s="26">
        <v>100</v>
      </c>
      <c r="N17" s="1"/>
    </row>
    <row r="18" spans="1:14" ht="14.1" customHeight="1">
      <c r="A18" s="1"/>
      <c r="B18" s="5" t="s">
        <v>121</v>
      </c>
      <c r="C18" s="5" t="s">
        <v>12</v>
      </c>
      <c r="D18" s="21" t="s">
        <v>12</v>
      </c>
      <c r="E18" s="126" t="s">
        <v>119</v>
      </c>
      <c r="F18" s="126"/>
      <c r="G18" s="31" t="s">
        <v>12</v>
      </c>
      <c r="H18" s="32" t="s">
        <v>12</v>
      </c>
      <c r="I18" s="214" t="s">
        <v>12</v>
      </c>
      <c r="J18" s="214"/>
      <c r="K18" s="32" t="s">
        <v>12</v>
      </c>
      <c r="L18" s="34">
        <f>L19</f>
        <v>8596369</v>
      </c>
      <c r="M18" s="32" t="s">
        <v>12</v>
      </c>
      <c r="N18" s="1"/>
    </row>
    <row r="19" spans="1:14" ht="14.1" customHeight="1">
      <c r="A19" s="1"/>
      <c r="B19" s="5" t="s">
        <v>120</v>
      </c>
      <c r="C19" s="5" t="s">
        <v>12</v>
      </c>
      <c r="D19" s="21" t="s">
        <v>12</v>
      </c>
      <c r="E19" s="126" t="s">
        <v>119</v>
      </c>
      <c r="F19" s="126"/>
      <c r="G19" s="31" t="s">
        <v>12</v>
      </c>
      <c r="H19" s="32" t="s">
        <v>12</v>
      </c>
      <c r="I19" s="214" t="s">
        <v>12</v>
      </c>
      <c r="J19" s="214"/>
      <c r="K19" s="32" t="s">
        <v>12</v>
      </c>
      <c r="L19" s="34">
        <f>L20+L24</f>
        <v>8596369</v>
      </c>
      <c r="M19" s="32" t="s">
        <v>12</v>
      </c>
      <c r="N19" s="1"/>
    </row>
    <row r="20" spans="1:14" ht="14.1" customHeight="1">
      <c r="A20" s="1"/>
      <c r="B20" s="5" t="s">
        <v>12</v>
      </c>
      <c r="C20" s="5" t="s">
        <v>69</v>
      </c>
      <c r="D20" s="21" t="s">
        <v>12</v>
      </c>
      <c r="E20" s="126" t="s">
        <v>68</v>
      </c>
      <c r="F20" s="126"/>
      <c r="G20" s="31" t="s">
        <v>12</v>
      </c>
      <c r="H20" s="32" t="s">
        <v>12</v>
      </c>
      <c r="I20" s="214" t="s">
        <v>12</v>
      </c>
      <c r="J20" s="214"/>
      <c r="K20" s="32" t="s">
        <v>12</v>
      </c>
      <c r="L20" s="34">
        <f>L21</f>
        <v>520071</v>
      </c>
      <c r="M20" s="32" t="s">
        <v>12</v>
      </c>
      <c r="N20" s="1"/>
    </row>
    <row r="21" spans="1:14" ht="29.1" customHeight="1">
      <c r="A21" s="1"/>
      <c r="B21" s="5" t="s">
        <v>113</v>
      </c>
      <c r="C21" s="5" t="s">
        <v>112</v>
      </c>
      <c r="D21" s="5" t="s">
        <v>108</v>
      </c>
      <c r="E21" s="119" t="s">
        <v>111</v>
      </c>
      <c r="F21" s="119"/>
      <c r="G21" s="31" t="s">
        <v>12</v>
      </c>
      <c r="H21" s="32" t="s">
        <v>12</v>
      </c>
      <c r="I21" s="214" t="s">
        <v>12</v>
      </c>
      <c r="J21" s="214"/>
      <c r="K21" s="32" t="s">
        <v>12</v>
      </c>
      <c r="L21" s="33">
        <f>L22+L23</f>
        <v>520071</v>
      </c>
      <c r="M21" s="32" t="s">
        <v>12</v>
      </c>
      <c r="N21" s="1"/>
    </row>
    <row r="22" spans="1:14" ht="19.5">
      <c r="A22" s="1"/>
      <c r="B22" s="38" t="s">
        <v>12</v>
      </c>
      <c r="C22" s="38" t="s">
        <v>12</v>
      </c>
      <c r="D22" s="38" t="s">
        <v>12</v>
      </c>
      <c r="E22" s="126" t="s">
        <v>12</v>
      </c>
      <c r="F22" s="126"/>
      <c r="G22" s="39" t="s">
        <v>266</v>
      </c>
      <c r="H22" s="40" t="s">
        <v>267</v>
      </c>
      <c r="I22" s="216">
        <v>169728</v>
      </c>
      <c r="J22" s="216"/>
      <c r="K22" s="41">
        <v>169728</v>
      </c>
      <c r="L22" s="42">
        <v>169728</v>
      </c>
      <c r="M22" s="43">
        <v>100</v>
      </c>
      <c r="N22" s="1"/>
    </row>
    <row r="23" spans="1:14" ht="68.25">
      <c r="A23" s="1"/>
      <c r="B23" s="31" t="s">
        <v>12</v>
      </c>
      <c r="C23" s="31" t="s">
        <v>12</v>
      </c>
      <c r="D23" s="31" t="s">
        <v>12</v>
      </c>
      <c r="E23" s="126" t="s">
        <v>12</v>
      </c>
      <c r="F23" s="126"/>
      <c r="G23" s="30" t="s">
        <v>258</v>
      </c>
      <c r="H23" s="29" t="s">
        <v>246</v>
      </c>
      <c r="I23" s="215">
        <v>350343</v>
      </c>
      <c r="J23" s="215"/>
      <c r="K23" s="28">
        <v>350343</v>
      </c>
      <c r="L23" s="27">
        <v>350343</v>
      </c>
      <c r="M23" s="26">
        <v>100</v>
      </c>
      <c r="N23" s="1"/>
    </row>
    <row r="24" spans="1:14" ht="14.1" customHeight="1">
      <c r="A24" s="1"/>
      <c r="B24" s="5" t="s">
        <v>12</v>
      </c>
      <c r="C24" s="5" t="s">
        <v>79</v>
      </c>
      <c r="D24" s="21" t="s">
        <v>12</v>
      </c>
      <c r="E24" s="126" t="s">
        <v>78</v>
      </c>
      <c r="F24" s="126"/>
      <c r="G24" s="31" t="s">
        <v>12</v>
      </c>
      <c r="H24" s="32" t="s">
        <v>12</v>
      </c>
      <c r="I24" s="214" t="s">
        <v>12</v>
      </c>
      <c r="J24" s="214"/>
      <c r="K24" s="32" t="s">
        <v>12</v>
      </c>
      <c r="L24" s="34">
        <v>8076298</v>
      </c>
      <c r="M24" s="32" t="s">
        <v>12</v>
      </c>
      <c r="N24" s="1"/>
    </row>
    <row r="25" spans="1:14" ht="29.1" customHeight="1">
      <c r="A25" s="1"/>
      <c r="B25" s="5" t="s">
        <v>77</v>
      </c>
      <c r="C25" s="5" t="s">
        <v>76</v>
      </c>
      <c r="D25" s="5" t="s">
        <v>75</v>
      </c>
      <c r="E25" s="119" t="s">
        <v>74</v>
      </c>
      <c r="F25" s="119"/>
      <c r="G25" s="31" t="s">
        <v>12</v>
      </c>
      <c r="H25" s="32" t="s">
        <v>12</v>
      </c>
      <c r="I25" s="214" t="s">
        <v>12</v>
      </c>
      <c r="J25" s="214"/>
      <c r="K25" s="32" t="s">
        <v>12</v>
      </c>
      <c r="L25" s="33">
        <v>8076298</v>
      </c>
      <c r="M25" s="32" t="s">
        <v>12</v>
      </c>
      <c r="N25" s="1"/>
    </row>
    <row r="26" spans="1:14" ht="39">
      <c r="A26" s="1"/>
      <c r="B26" s="31" t="s">
        <v>12</v>
      </c>
      <c r="C26" s="31" t="s">
        <v>12</v>
      </c>
      <c r="D26" s="31" t="s">
        <v>12</v>
      </c>
      <c r="E26" s="126" t="s">
        <v>12</v>
      </c>
      <c r="F26" s="126"/>
      <c r="G26" s="30" t="s">
        <v>273</v>
      </c>
      <c r="H26" s="29" t="s">
        <v>246</v>
      </c>
      <c r="I26" s="215">
        <v>684516.57</v>
      </c>
      <c r="J26" s="215"/>
      <c r="K26" s="28">
        <v>684516.57</v>
      </c>
      <c r="L26" s="27">
        <v>684516.57</v>
      </c>
      <c r="M26" s="26">
        <v>100</v>
      </c>
      <c r="N26" s="1"/>
    </row>
    <row r="27" spans="1:14" ht="48.75">
      <c r="A27" s="1"/>
      <c r="B27" s="31" t="s">
        <v>12</v>
      </c>
      <c r="C27" s="31" t="s">
        <v>12</v>
      </c>
      <c r="D27" s="31" t="s">
        <v>12</v>
      </c>
      <c r="E27" s="126" t="s">
        <v>12</v>
      </c>
      <c r="F27" s="126"/>
      <c r="G27" s="30" t="s">
        <v>274</v>
      </c>
      <c r="H27" s="29" t="s">
        <v>246</v>
      </c>
      <c r="I27" s="215">
        <v>350000</v>
      </c>
      <c r="J27" s="215"/>
      <c r="K27" s="28">
        <v>350000</v>
      </c>
      <c r="L27" s="27">
        <v>350000</v>
      </c>
      <c r="M27" s="26">
        <v>100</v>
      </c>
      <c r="N27" s="1"/>
    </row>
    <row r="28" spans="1:14" ht="48.75">
      <c r="A28" s="1"/>
      <c r="B28" s="31" t="s">
        <v>12</v>
      </c>
      <c r="C28" s="31" t="s">
        <v>12</v>
      </c>
      <c r="D28" s="31" t="s">
        <v>12</v>
      </c>
      <c r="E28" s="126" t="s">
        <v>12</v>
      </c>
      <c r="F28" s="126"/>
      <c r="G28" s="30" t="s">
        <v>275</v>
      </c>
      <c r="H28" s="29" t="s">
        <v>246</v>
      </c>
      <c r="I28" s="215">
        <v>360000</v>
      </c>
      <c r="J28" s="215"/>
      <c r="K28" s="28">
        <v>360000</v>
      </c>
      <c r="L28" s="27">
        <v>360000</v>
      </c>
      <c r="M28" s="26">
        <v>100</v>
      </c>
      <c r="N28" s="1"/>
    </row>
    <row r="29" spans="1:14" ht="39">
      <c r="A29" s="1"/>
      <c r="B29" s="31" t="s">
        <v>12</v>
      </c>
      <c r="C29" s="31" t="s">
        <v>12</v>
      </c>
      <c r="D29" s="31" t="s">
        <v>12</v>
      </c>
      <c r="E29" s="126" t="s">
        <v>12</v>
      </c>
      <c r="F29" s="126"/>
      <c r="G29" s="30" t="s">
        <v>249</v>
      </c>
      <c r="H29" s="29" t="s">
        <v>246</v>
      </c>
      <c r="I29" s="215">
        <v>1030000</v>
      </c>
      <c r="J29" s="215"/>
      <c r="K29" s="28">
        <v>1030000</v>
      </c>
      <c r="L29" s="27">
        <v>1030000</v>
      </c>
      <c r="M29" s="26">
        <v>100</v>
      </c>
      <c r="N29" s="1"/>
    </row>
    <row r="30" spans="1:14" ht="39">
      <c r="A30" s="1"/>
      <c r="B30" s="31" t="s">
        <v>12</v>
      </c>
      <c r="C30" s="31" t="s">
        <v>12</v>
      </c>
      <c r="D30" s="31" t="s">
        <v>12</v>
      </c>
      <c r="E30" s="126" t="s">
        <v>12</v>
      </c>
      <c r="F30" s="126"/>
      <c r="G30" s="30" t="s">
        <v>276</v>
      </c>
      <c r="H30" s="29" t="s">
        <v>246</v>
      </c>
      <c r="I30" s="215">
        <v>580000</v>
      </c>
      <c r="J30" s="215"/>
      <c r="K30" s="28">
        <v>580000</v>
      </c>
      <c r="L30" s="27">
        <v>580000</v>
      </c>
      <c r="M30" s="26">
        <v>100</v>
      </c>
      <c r="N30" s="1"/>
    </row>
    <row r="31" spans="1:14" ht="58.5">
      <c r="A31" s="1"/>
      <c r="B31" s="31" t="s">
        <v>12</v>
      </c>
      <c r="C31" s="31" t="s">
        <v>12</v>
      </c>
      <c r="D31" s="31" t="s">
        <v>12</v>
      </c>
      <c r="E31" s="126" t="s">
        <v>12</v>
      </c>
      <c r="F31" s="126"/>
      <c r="G31" s="30" t="s">
        <v>277</v>
      </c>
      <c r="H31" s="29" t="s">
        <v>246</v>
      </c>
      <c r="I31" s="215">
        <v>25000</v>
      </c>
      <c r="J31" s="215"/>
      <c r="K31" s="28">
        <v>25000</v>
      </c>
      <c r="L31" s="27">
        <v>25000</v>
      </c>
      <c r="M31" s="26">
        <v>100</v>
      </c>
      <c r="N31" s="1"/>
    </row>
    <row r="32" spans="1:14" ht="58.5">
      <c r="A32" s="1"/>
      <c r="B32" s="31" t="s">
        <v>12</v>
      </c>
      <c r="C32" s="31" t="s">
        <v>12</v>
      </c>
      <c r="D32" s="31" t="s">
        <v>12</v>
      </c>
      <c r="E32" s="126" t="s">
        <v>12</v>
      </c>
      <c r="F32" s="126"/>
      <c r="G32" s="30" t="s">
        <v>278</v>
      </c>
      <c r="H32" s="29" t="s">
        <v>246</v>
      </c>
      <c r="I32" s="215">
        <v>25000</v>
      </c>
      <c r="J32" s="215"/>
      <c r="K32" s="28">
        <v>25000</v>
      </c>
      <c r="L32" s="27">
        <v>25000</v>
      </c>
      <c r="M32" s="26">
        <v>100</v>
      </c>
      <c r="N32" s="1"/>
    </row>
    <row r="33" spans="1:14" ht="58.5">
      <c r="A33" s="1"/>
      <c r="B33" s="31" t="s">
        <v>12</v>
      </c>
      <c r="C33" s="31" t="s">
        <v>12</v>
      </c>
      <c r="D33" s="31" t="s">
        <v>12</v>
      </c>
      <c r="E33" s="126" t="s">
        <v>12</v>
      </c>
      <c r="F33" s="126"/>
      <c r="G33" s="30" t="s">
        <v>279</v>
      </c>
      <c r="H33" s="29" t="s">
        <v>246</v>
      </c>
      <c r="I33" s="215">
        <v>25000</v>
      </c>
      <c r="J33" s="215"/>
      <c r="K33" s="28">
        <v>25000</v>
      </c>
      <c r="L33" s="27">
        <v>25000</v>
      </c>
      <c r="M33" s="26">
        <v>100</v>
      </c>
      <c r="N33" s="1"/>
    </row>
    <row r="34" spans="1:14" ht="48.75">
      <c r="A34" s="1"/>
      <c r="B34" s="31" t="s">
        <v>12</v>
      </c>
      <c r="C34" s="31" t="s">
        <v>12</v>
      </c>
      <c r="D34" s="31" t="s">
        <v>12</v>
      </c>
      <c r="E34" s="126" t="s">
        <v>12</v>
      </c>
      <c r="F34" s="126"/>
      <c r="G34" s="30" t="s">
        <v>280</v>
      </c>
      <c r="H34" s="29" t="s">
        <v>246</v>
      </c>
      <c r="I34" s="215">
        <v>330000</v>
      </c>
      <c r="J34" s="215"/>
      <c r="K34" s="28">
        <v>330000</v>
      </c>
      <c r="L34" s="27">
        <v>330000</v>
      </c>
      <c r="M34" s="26">
        <v>100</v>
      </c>
      <c r="N34" s="1"/>
    </row>
    <row r="35" spans="1:14" ht="19.5">
      <c r="A35" s="1"/>
      <c r="B35" s="31" t="s">
        <v>12</v>
      </c>
      <c r="C35" s="31" t="s">
        <v>12</v>
      </c>
      <c r="D35" s="31" t="s">
        <v>12</v>
      </c>
      <c r="E35" s="126" t="s">
        <v>12</v>
      </c>
      <c r="F35" s="126"/>
      <c r="G35" s="30" t="s">
        <v>250</v>
      </c>
      <c r="H35" s="29" t="s">
        <v>246</v>
      </c>
      <c r="I35" s="215">
        <v>597500</v>
      </c>
      <c r="J35" s="215"/>
      <c r="K35" s="28">
        <v>597500</v>
      </c>
      <c r="L35" s="27">
        <v>597500</v>
      </c>
      <c r="M35" s="26">
        <v>100</v>
      </c>
      <c r="N35" s="1"/>
    </row>
    <row r="36" spans="1:14" ht="48.75">
      <c r="A36" s="1"/>
      <c r="B36" s="31" t="s">
        <v>12</v>
      </c>
      <c r="C36" s="31" t="s">
        <v>12</v>
      </c>
      <c r="D36" s="31" t="s">
        <v>12</v>
      </c>
      <c r="E36" s="126" t="s">
        <v>12</v>
      </c>
      <c r="F36" s="126"/>
      <c r="G36" s="30" t="s">
        <v>251</v>
      </c>
      <c r="H36" s="29" t="s">
        <v>246</v>
      </c>
      <c r="I36" s="215">
        <v>2500000</v>
      </c>
      <c r="J36" s="215"/>
      <c r="K36" s="28">
        <v>2500000</v>
      </c>
      <c r="L36" s="27">
        <v>2500000</v>
      </c>
      <c r="M36" s="26">
        <v>100</v>
      </c>
      <c r="N36" s="1"/>
    </row>
    <row r="37" spans="1:14" ht="39">
      <c r="A37" s="1"/>
      <c r="B37" s="31" t="s">
        <v>12</v>
      </c>
      <c r="C37" s="31" t="s">
        <v>12</v>
      </c>
      <c r="D37" s="31" t="s">
        <v>12</v>
      </c>
      <c r="E37" s="126" t="s">
        <v>12</v>
      </c>
      <c r="F37" s="126"/>
      <c r="G37" s="30" t="s">
        <v>252</v>
      </c>
      <c r="H37" s="29" t="s">
        <v>246</v>
      </c>
      <c r="I37" s="215">
        <v>49202</v>
      </c>
      <c r="J37" s="215"/>
      <c r="K37" s="28">
        <v>49202</v>
      </c>
      <c r="L37" s="27">
        <v>49202</v>
      </c>
      <c r="M37" s="26">
        <v>100</v>
      </c>
      <c r="N37" s="1"/>
    </row>
    <row r="38" spans="1:14" ht="78">
      <c r="A38" s="1"/>
      <c r="B38" s="31" t="s">
        <v>12</v>
      </c>
      <c r="C38" s="31" t="s">
        <v>12</v>
      </c>
      <c r="D38" s="31" t="s">
        <v>12</v>
      </c>
      <c r="E38" s="126" t="s">
        <v>12</v>
      </c>
      <c r="F38" s="126"/>
      <c r="G38" s="30" t="s">
        <v>253</v>
      </c>
      <c r="H38" s="29" t="s">
        <v>246</v>
      </c>
      <c r="I38" s="215">
        <v>700000</v>
      </c>
      <c r="J38" s="215"/>
      <c r="K38" s="28">
        <v>700000</v>
      </c>
      <c r="L38" s="27">
        <v>700000</v>
      </c>
      <c r="M38" s="26">
        <v>100</v>
      </c>
      <c r="N38" s="1"/>
    </row>
    <row r="39" spans="1:14" ht="39">
      <c r="A39" s="1"/>
      <c r="B39" s="31" t="s">
        <v>12</v>
      </c>
      <c r="C39" s="31" t="s">
        <v>12</v>
      </c>
      <c r="D39" s="31" t="s">
        <v>12</v>
      </c>
      <c r="E39" s="126" t="s">
        <v>12</v>
      </c>
      <c r="F39" s="126"/>
      <c r="G39" s="30" t="s">
        <v>254</v>
      </c>
      <c r="H39" s="29" t="s">
        <v>246</v>
      </c>
      <c r="I39" s="215">
        <v>21470</v>
      </c>
      <c r="J39" s="215"/>
      <c r="K39" s="28">
        <v>21470</v>
      </c>
      <c r="L39" s="27">
        <v>21470</v>
      </c>
      <c r="M39" s="26">
        <v>100</v>
      </c>
      <c r="N39" s="1"/>
    </row>
    <row r="40" spans="1:14" ht="29.25">
      <c r="A40" s="1"/>
      <c r="B40" s="31" t="s">
        <v>12</v>
      </c>
      <c r="C40" s="31" t="s">
        <v>12</v>
      </c>
      <c r="D40" s="31" t="s">
        <v>12</v>
      </c>
      <c r="E40" s="126" t="s">
        <v>12</v>
      </c>
      <c r="F40" s="126"/>
      <c r="G40" s="30" t="s">
        <v>281</v>
      </c>
      <c r="H40" s="29" t="s">
        <v>246</v>
      </c>
      <c r="I40" s="215">
        <v>24626</v>
      </c>
      <c r="J40" s="215"/>
      <c r="K40" s="28">
        <v>24626</v>
      </c>
      <c r="L40" s="27">
        <v>24626</v>
      </c>
      <c r="M40" s="26">
        <v>100</v>
      </c>
      <c r="N40" s="1"/>
    </row>
    <row r="41" spans="1:14" ht="48.75">
      <c r="A41" s="1"/>
      <c r="B41" s="31" t="s">
        <v>12</v>
      </c>
      <c r="C41" s="31" t="s">
        <v>12</v>
      </c>
      <c r="D41" s="31" t="s">
        <v>12</v>
      </c>
      <c r="E41" s="126" t="s">
        <v>12</v>
      </c>
      <c r="F41" s="126"/>
      <c r="G41" s="30" t="s">
        <v>282</v>
      </c>
      <c r="H41" s="29" t="s">
        <v>246</v>
      </c>
      <c r="I41" s="215">
        <v>758500</v>
      </c>
      <c r="J41" s="215"/>
      <c r="K41" s="28">
        <v>758500</v>
      </c>
      <c r="L41" s="27">
        <v>758500</v>
      </c>
      <c r="M41" s="26">
        <v>100</v>
      </c>
      <c r="N41" s="1"/>
    </row>
    <row r="42" spans="1:14" ht="20.100000000000001" customHeight="1">
      <c r="A42" s="1"/>
      <c r="B42" s="5" t="s">
        <v>73</v>
      </c>
      <c r="C42" s="5" t="s">
        <v>12</v>
      </c>
      <c r="D42" s="21" t="s">
        <v>12</v>
      </c>
      <c r="E42" s="126" t="s">
        <v>71</v>
      </c>
      <c r="F42" s="126"/>
      <c r="G42" s="31" t="s">
        <v>12</v>
      </c>
      <c r="H42" s="32" t="s">
        <v>12</v>
      </c>
      <c r="I42" s="214" t="s">
        <v>12</v>
      </c>
      <c r="J42" s="214"/>
      <c r="K42" s="32" t="s">
        <v>12</v>
      </c>
      <c r="L42" s="34">
        <v>2750045</v>
      </c>
      <c r="M42" s="32" t="s">
        <v>12</v>
      </c>
      <c r="N42" s="1"/>
    </row>
    <row r="43" spans="1:14" ht="20.100000000000001" customHeight="1">
      <c r="A43" s="1"/>
      <c r="B43" s="5" t="s">
        <v>72</v>
      </c>
      <c r="C43" s="5" t="s">
        <v>12</v>
      </c>
      <c r="D43" s="21" t="s">
        <v>12</v>
      </c>
      <c r="E43" s="126" t="s">
        <v>71</v>
      </c>
      <c r="F43" s="126"/>
      <c r="G43" s="31" t="s">
        <v>12</v>
      </c>
      <c r="H43" s="32" t="s">
        <v>12</v>
      </c>
      <c r="I43" s="214" t="s">
        <v>12</v>
      </c>
      <c r="J43" s="214"/>
      <c r="K43" s="32" t="s">
        <v>12</v>
      </c>
      <c r="L43" s="34">
        <v>2750045</v>
      </c>
      <c r="M43" s="32" t="s">
        <v>12</v>
      </c>
      <c r="N43" s="1"/>
    </row>
    <row r="44" spans="1:14" ht="14.1" customHeight="1">
      <c r="A44" s="1"/>
      <c r="B44" s="5" t="s">
        <v>12</v>
      </c>
      <c r="C44" s="5" t="s">
        <v>63</v>
      </c>
      <c r="D44" s="21" t="s">
        <v>12</v>
      </c>
      <c r="E44" s="126" t="s">
        <v>62</v>
      </c>
      <c r="F44" s="126"/>
      <c r="G44" s="31" t="s">
        <v>12</v>
      </c>
      <c r="H44" s="32" t="s">
        <v>12</v>
      </c>
      <c r="I44" s="214" t="s">
        <v>12</v>
      </c>
      <c r="J44" s="214"/>
      <c r="K44" s="32" t="s">
        <v>12</v>
      </c>
      <c r="L44" s="34">
        <v>2750045</v>
      </c>
      <c r="M44" s="32" t="s">
        <v>12</v>
      </c>
      <c r="N44" s="1"/>
    </row>
    <row r="45" spans="1:14" ht="29.1" customHeight="1">
      <c r="A45" s="1"/>
      <c r="B45" s="5" t="s">
        <v>54</v>
      </c>
      <c r="C45" s="5" t="s">
        <v>53</v>
      </c>
      <c r="D45" s="5" t="s">
        <v>52</v>
      </c>
      <c r="E45" s="119" t="s">
        <v>51</v>
      </c>
      <c r="F45" s="119"/>
      <c r="G45" s="31" t="s">
        <v>12</v>
      </c>
      <c r="H45" s="32" t="s">
        <v>12</v>
      </c>
      <c r="I45" s="214" t="s">
        <v>12</v>
      </c>
      <c r="J45" s="214"/>
      <c r="K45" s="32" t="s">
        <v>12</v>
      </c>
      <c r="L45" s="33">
        <v>2750045</v>
      </c>
      <c r="M45" s="32" t="s">
        <v>12</v>
      </c>
      <c r="N45" s="1"/>
    </row>
    <row r="46" spans="1:14" ht="20.100000000000001" customHeight="1">
      <c r="A46" s="1"/>
      <c r="B46" s="31" t="s">
        <v>12</v>
      </c>
      <c r="C46" s="31" t="s">
        <v>12</v>
      </c>
      <c r="D46" s="31" t="s">
        <v>12</v>
      </c>
      <c r="E46" s="126" t="s">
        <v>12</v>
      </c>
      <c r="F46" s="126"/>
      <c r="G46" s="30" t="s">
        <v>257</v>
      </c>
      <c r="H46" s="29" t="s">
        <v>255</v>
      </c>
      <c r="I46" s="215">
        <v>2750045</v>
      </c>
      <c r="J46" s="215"/>
      <c r="K46" s="45">
        <v>2750045</v>
      </c>
      <c r="L46" s="27">
        <v>2750045</v>
      </c>
      <c r="M46" s="26">
        <v>100</v>
      </c>
      <c r="N46" s="1"/>
    </row>
    <row r="47" spans="1:14" ht="15.95" customHeight="1">
      <c r="A47" s="1"/>
      <c r="B47" s="21" t="s">
        <v>14</v>
      </c>
      <c r="C47" s="21" t="s">
        <v>14</v>
      </c>
      <c r="D47" s="21" t="s">
        <v>14</v>
      </c>
      <c r="E47" s="217" t="s">
        <v>15</v>
      </c>
      <c r="F47" s="217"/>
      <c r="G47" s="25" t="s">
        <v>16</v>
      </c>
      <c r="H47" s="23" t="s">
        <v>16</v>
      </c>
      <c r="I47" s="218">
        <f>SUM(I11:J46)</f>
        <v>15881515.34</v>
      </c>
      <c r="J47" s="218"/>
      <c r="K47" s="24">
        <v>15963257.77</v>
      </c>
      <c r="L47" s="24">
        <f>L11+L18+L42</f>
        <v>15007338.780000001</v>
      </c>
      <c r="M47" s="23" t="s">
        <v>16</v>
      </c>
      <c r="N47" s="1"/>
    </row>
    <row r="48" spans="1:14" ht="15.95" customHeight="1">
      <c r="A48" s="1"/>
      <c r="B48" s="1"/>
      <c r="C48" s="1"/>
      <c r="D48" s="130"/>
      <c r="E48" s="130"/>
      <c r="F48" s="130"/>
      <c r="G48" s="130"/>
      <c r="H48" s="130"/>
      <c r="I48" s="131"/>
      <c r="J48" s="131"/>
      <c r="K48" s="131"/>
      <c r="L48" s="131"/>
      <c r="M48" s="1"/>
      <c r="N48" s="1"/>
    </row>
    <row r="49" spans="5:11">
      <c r="E49" s="17" t="s">
        <v>235</v>
      </c>
      <c r="F49" s="17"/>
      <c r="G49" s="17"/>
      <c r="H49" s="17"/>
      <c r="I49" s="17" t="s">
        <v>236</v>
      </c>
      <c r="J49" s="16"/>
      <c r="K49" s="16"/>
    </row>
  </sheetData>
  <mergeCells count="88">
    <mergeCell ref="D48:H48"/>
    <mergeCell ref="I48:L48"/>
    <mergeCell ref="E45:F45"/>
    <mergeCell ref="I45:J45"/>
    <mergeCell ref="E46:F46"/>
    <mergeCell ref="I46:J46"/>
    <mergeCell ref="E47:F47"/>
    <mergeCell ref="I47:J47"/>
    <mergeCell ref="E42:F42"/>
    <mergeCell ref="I42:J42"/>
    <mergeCell ref="E43:F43"/>
    <mergeCell ref="I43:J43"/>
    <mergeCell ref="E44:F44"/>
    <mergeCell ref="I44:J44"/>
    <mergeCell ref="E39:F39"/>
    <mergeCell ref="I39:J39"/>
    <mergeCell ref="E40:F40"/>
    <mergeCell ref="I40:J40"/>
    <mergeCell ref="E41:F41"/>
    <mergeCell ref="I41:J41"/>
    <mergeCell ref="E36:F36"/>
    <mergeCell ref="I36:J36"/>
    <mergeCell ref="E37:F37"/>
    <mergeCell ref="I37:J37"/>
    <mergeCell ref="E38:F38"/>
    <mergeCell ref="I38:J38"/>
    <mergeCell ref="E33:F33"/>
    <mergeCell ref="I33:J33"/>
    <mergeCell ref="E34:F34"/>
    <mergeCell ref="I34:J34"/>
    <mergeCell ref="E35:F35"/>
    <mergeCell ref="I35:J35"/>
    <mergeCell ref="E30:F30"/>
    <mergeCell ref="I30:J30"/>
    <mergeCell ref="E31:F31"/>
    <mergeCell ref="I31:J31"/>
    <mergeCell ref="E32:F32"/>
    <mergeCell ref="I32:J32"/>
    <mergeCell ref="E27:F27"/>
    <mergeCell ref="I27:J27"/>
    <mergeCell ref="E28:F28"/>
    <mergeCell ref="I28:J28"/>
    <mergeCell ref="E29:F29"/>
    <mergeCell ref="I29:J29"/>
    <mergeCell ref="E24:F24"/>
    <mergeCell ref="I24:J24"/>
    <mergeCell ref="E25:F25"/>
    <mergeCell ref="I25:J25"/>
    <mergeCell ref="E26:F26"/>
    <mergeCell ref="I26:J26"/>
    <mergeCell ref="E20:F20"/>
    <mergeCell ref="I20:J20"/>
    <mergeCell ref="E21:F21"/>
    <mergeCell ref="I21:J21"/>
    <mergeCell ref="E23:F23"/>
    <mergeCell ref="I23:J23"/>
    <mergeCell ref="E22:F22"/>
    <mergeCell ref="I22:J22"/>
    <mergeCell ref="E17:F17"/>
    <mergeCell ref="I17:J17"/>
    <mergeCell ref="E18:F18"/>
    <mergeCell ref="I18:J18"/>
    <mergeCell ref="E19:F19"/>
    <mergeCell ref="I19:J19"/>
    <mergeCell ref="E14:F14"/>
    <mergeCell ref="I14:J14"/>
    <mergeCell ref="E15:F15"/>
    <mergeCell ref="I15:J15"/>
    <mergeCell ref="E16:F16"/>
    <mergeCell ref="I16:J16"/>
    <mergeCell ref="E11:F11"/>
    <mergeCell ref="I11:J11"/>
    <mergeCell ref="E12:F12"/>
    <mergeCell ref="I12:J12"/>
    <mergeCell ref="E13:F13"/>
    <mergeCell ref="I13:J13"/>
    <mergeCell ref="B7:E7"/>
    <mergeCell ref="B8:E8"/>
    <mergeCell ref="E9:F9"/>
    <mergeCell ref="I9:J9"/>
    <mergeCell ref="E10:F10"/>
    <mergeCell ref="I10:J10"/>
    <mergeCell ref="B6:M6"/>
    <mergeCell ref="J1:M1"/>
    <mergeCell ref="J2:M2"/>
    <mergeCell ref="J3:M3"/>
    <mergeCell ref="J4:M4"/>
    <mergeCell ref="B5:M5"/>
  </mergeCells>
  <phoneticPr fontId="24" type="noConversion"/>
  <pageMargins left="0.27777777777777779" right="0.27777777777777779" top="0.27777777777777779" bottom="0.27777777777777779" header="0.5" footer="0.5"/>
  <pageSetup paperSize="9"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Додаток 1</vt:lpstr>
      <vt:lpstr>Додаток 2</vt:lpstr>
      <vt:lpstr>Додаток 3</vt:lpstr>
      <vt:lpstr>Додаток 4</vt:lpstr>
      <vt:lpstr>Додаток 5</vt:lpstr>
      <vt:lpstr>Додаток 6</vt:lpstr>
      <vt:lpstr>'Додаток 2'!Заголовки_для_печати</vt:lpstr>
      <vt:lpstr>'Додаток 2'!Область_печати</vt:lpstr>
      <vt:lpstr>'Додаток 3'!Область_печати</vt:lpstr>
      <vt:lpstr>'Додаток 5'!Область_печати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 Lys</dc:creator>
  <cp:lastModifiedBy>User</cp:lastModifiedBy>
  <cp:lastPrinted>2023-11-15T07:01:56Z</cp:lastPrinted>
  <dcterms:created xsi:type="dcterms:W3CDTF">2023-03-30T09:39:02Z</dcterms:created>
  <dcterms:modified xsi:type="dcterms:W3CDTF">2023-11-15T07:02:00Z</dcterms:modified>
</cp:coreProperties>
</file>