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65" windowWidth="13920" windowHeight="9450" tabRatio="601"/>
  </bookViews>
  <sheets>
    <sheet name="дод.1" sheetId="20" r:id="rId1"/>
    <sheet name="дод.2" sheetId="29" r:id="rId2"/>
    <sheet name="дод.3" sheetId="21" r:id="rId3"/>
    <sheet name="дод.4" sheetId="30" r:id="rId4"/>
    <sheet name="дод.5" sheetId="23" r:id="rId5"/>
    <sheet name="дод.6" sheetId="28" r:id="rId6"/>
    <sheet name="7" sheetId="26" r:id="rId7"/>
  </sheets>
  <externalReferences>
    <externalReference r:id="rId8"/>
    <externalReference r:id="rId9"/>
    <externalReference r:id="rId10"/>
  </externalReferences>
  <definedNames>
    <definedName name="__" localSheetId="3">#REF!</definedName>
    <definedName name="__">#REF!</definedName>
    <definedName name="_DOD1" localSheetId="3">#REF!</definedName>
    <definedName name="_DOD1">#REF!</definedName>
    <definedName name="_DOD2" localSheetId="3">#REF!</definedName>
    <definedName name="_DOD2">#REF!</definedName>
    <definedName name="_DOD3" localSheetId="3">#REF!</definedName>
    <definedName name="_DOD3">#REF!</definedName>
    <definedName name="_DOD4" localSheetId="3">#REF!</definedName>
    <definedName name="_DOD4">#REF!</definedName>
    <definedName name="_DOD5" localSheetId="3">#REF!</definedName>
    <definedName name="_DOD5">#REF!</definedName>
    <definedName name="_DOD6" localSheetId="3">#REF!</definedName>
    <definedName name="_DOD6">#REF!</definedName>
    <definedName name="_DOD7" localSheetId="3">#REF!</definedName>
    <definedName name="_DOD7">#REF!</definedName>
    <definedName name="_DOD8" localSheetId="3">#REF!</definedName>
    <definedName name="_DOD8">#REF!</definedName>
    <definedName name="_xlnm._FilterDatabase" localSheetId="3" hidden="1">дод.4!$A$13:$H$104</definedName>
    <definedName name="a" localSheetId="3">#REF!</definedName>
    <definedName name="a" localSheetId="5">#REF!</definedName>
    <definedName name="a">#REF!</definedName>
    <definedName name="aw" localSheetId="3">#REF!</definedName>
    <definedName name="aw" localSheetId="5">#REF!</definedName>
    <definedName name="aw">#REF!</definedName>
    <definedName name="b" localSheetId="3">#REF!</definedName>
    <definedName name="b">#REF!</definedName>
    <definedName name="bh" localSheetId="3">#REF!</definedName>
    <definedName name="bh">#REF!</definedName>
    <definedName name="cc" localSheetId="3">#REF!</definedName>
    <definedName name="cc">#REF!</definedName>
    <definedName name="cd" localSheetId="3">#REF!</definedName>
    <definedName name="cd">#REF!</definedName>
    <definedName name="cv" localSheetId="3">#REF!</definedName>
    <definedName name="cv">#REF!</definedName>
    <definedName name="d" localSheetId="3">#REF!</definedName>
    <definedName name="d">#REF!</definedName>
    <definedName name="DATAF" localSheetId="3">#REF!</definedName>
    <definedName name="DATAF">#REF!</definedName>
    <definedName name="DODATOK" localSheetId="3">#REF!</definedName>
    <definedName name="DODATOK">#REF!</definedName>
    <definedName name="END" localSheetId="3">#REF!</definedName>
    <definedName name="END">#REF!</definedName>
    <definedName name="EW" localSheetId="3">#REF!</definedName>
    <definedName name="EW">#REF!</definedName>
    <definedName name="f" localSheetId="3">#REF!</definedName>
    <definedName name="f">#REF!</definedName>
    <definedName name="FORMAT" localSheetId="3">#REF!</definedName>
    <definedName name="FORMAT">#REF!</definedName>
    <definedName name="g" localSheetId="3">#REF!</definedName>
    <definedName name="g">#REF!</definedName>
    <definedName name="gkfy">'[1]план регулюв  50'!$L$50</definedName>
    <definedName name="gv" localSheetId="3">#REF!</definedName>
    <definedName name="gv" localSheetId="5">#REF!</definedName>
    <definedName name="gv">#REF!</definedName>
    <definedName name="HEAD1" localSheetId="3">#REF!</definedName>
    <definedName name="HEAD1">#REF!</definedName>
    <definedName name="HEAD2" localSheetId="3">#REF!</definedName>
    <definedName name="HEAD2">#REF!</definedName>
    <definedName name="HEADER" localSheetId="3">#REF!</definedName>
    <definedName name="HEADER">#REF!</definedName>
    <definedName name="HEADS" localSheetId="3">#REF!</definedName>
    <definedName name="HEADS">#REF!</definedName>
    <definedName name="ji" localSheetId="3">#REF!</definedName>
    <definedName name="ji">#REF!</definedName>
    <definedName name="jk" localSheetId="3">#REF!</definedName>
    <definedName name="jk">#REF!</definedName>
    <definedName name="jnjuhniu" localSheetId="3">#REF!</definedName>
    <definedName name="jnjuhniu">#REF!</definedName>
    <definedName name="k" localSheetId="3">#REF!</definedName>
    <definedName name="k">#REF!</definedName>
    <definedName name="ki" localSheetId="3">#REF!</definedName>
    <definedName name="ki">#REF!</definedName>
    <definedName name="KK" localSheetId="3">#REF!</definedName>
    <definedName name="KK">#REF!</definedName>
    <definedName name="kkk" localSheetId="3">[1]Лист3!#REF!</definedName>
    <definedName name="kkk">[1]Лист3!#REF!</definedName>
    <definedName name="l" localSheetId="3">#REF!</definedName>
    <definedName name="l" localSheetId="5">#REF!</definedName>
    <definedName name="l">#REF!</definedName>
    <definedName name="lo" localSheetId="3">#REF!</definedName>
    <definedName name="lo" localSheetId="5">#REF!</definedName>
    <definedName name="lo">#REF!</definedName>
    <definedName name="m" localSheetId="3">#REF!</definedName>
    <definedName name="m">#REF!</definedName>
    <definedName name="NAME" localSheetId="3">#REF!</definedName>
    <definedName name="NAME">#REF!</definedName>
    <definedName name="o" localSheetId="3">#REF!</definedName>
    <definedName name="o">#REF!</definedName>
    <definedName name="p" localSheetId="3">#REF!</definedName>
    <definedName name="p">#REF!</definedName>
    <definedName name="PZ" localSheetId="3">#REF!</definedName>
    <definedName name="PZ">#REF!</definedName>
    <definedName name="q" localSheetId="3">#REF!</definedName>
    <definedName name="q">#REF!</definedName>
    <definedName name="qr" localSheetId="3">#REF!</definedName>
    <definedName name="qr">#REF!</definedName>
    <definedName name="re" localSheetId="3">#REF!</definedName>
    <definedName name="re">#REF!</definedName>
    <definedName name="rozpor" localSheetId="3">#REF!</definedName>
    <definedName name="rozpor">#REF!</definedName>
    <definedName name="rx" localSheetId="3">#REF!</definedName>
    <definedName name="rx">#REF!</definedName>
    <definedName name="SECRETAR" localSheetId="3">#REF!</definedName>
    <definedName name="SECRETAR">#REF!</definedName>
    <definedName name="SERVICE" localSheetId="3">#REF!</definedName>
    <definedName name="SERVICE">#REF!</definedName>
    <definedName name="STBUDJ" localSheetId="3">#REF!</definedName>
    <definedName name="STBUDJ">#REF!</definedName>
    <definedName name="STInsert" localSheetId="3">#REF!</definedName>
    <definedName name="STInsert">#REF!</definedName>
    <definedName name="STR" localSheetId="1">'[2]19'!#REF!</definedName>
    <definedName name="STR" localSheetId="3">'[2]19'!#REF!</definedName>
    <definedName name="STR">'[2]19'!#REF!</definedName>
    <definedName name="Strinsel3" localSheetId="1">'[3]19'!#REF!</definedName>
    <definedName name="Strinsel3" localSheetId="3">'[3]19'!#REF!</definedName>
    <definedName name="Strinsel3">'[3]19'!#REF!</definedName>
    <definedName name="StrInsertVidatk1" localSheetId="1">'[2]18'!#REF!</definedName>
    <definedName name="StrInsertVidatk1" localSheetId="3">'[2]18'!#REF!</definedName>
    <definedName name="StrInsertVidatk1">'[2]18'!#REF!</definedName>
    <definedName name="StrInsertVidatk2" localSheetId="1">'[2]19'!#REF!</definedName>
    <definedName name="StrInsertVidatk2" localSheetId="3">'[2]19'!#REF!</definedName>
    <definedName name="StrInsertVidatk2">'[2]19'!#REF!</definedName>
    <definedName name="STVidat" localSheetId="3">#REF!</definedName>
    <definedName name="STVidat">#REF!</definedName>
    <definedName name="STZalishk" localSheetId="3">#REF!</definedName>
    <definedName name="STZalishk">#REF!</definedName>
    <definedName name="t" localSheetId="3">#REF!</definedName>
    <definedName name="t">#REF!</definedName>
    <definedName name="TEXT" localSheetId="3">#REF!</definedName>
    <definedName name="TEXT">#REF!</definedName>
    <definedName name="TITLE" localSheetId="3">#REF!</definedName>
    <definedName name="TITLE">#REF!</definedName>
    <definedName name="TITLEEND" localSheetId="3">#REF!</definedName>
    <definedName name="TITLEEND">#REF!</definedName>
    <definedName name="TITLTEEND" localSheetId="3">#REF!</definedName>
    <definedName name="TITLTEEND">#REF!</definedName>
    <definedName name="tr" localSheetId="3">#REF!</definedName>
    <definedName name="tr">#REF!</definedName>
    <definedName name="v" localSheetId="3">#REF!</definedName>
    <definedName name="v">#REF!</definedName>
    <definedName name="vg" localSheetId="3">#REF!</definedName>
    <definedName name="vg">#REF!</definedName>
    <definedName name="VYTYAG" localSheetId="3">#REF!</definedName>
    <definedName name="VYTYAG">#REF!</definedName>
    <definedName name="w" localSheetId="3">#REF!</definedName>
    <definedName name="w">#REF!</definedName>
    <definedName name="x" localSheetId="3">#REF!</definedName>
    <definedName name="x">#REF!</definedName>
    <definedName name="y" localSheetId="3">#REF!</definedName>
    <definedName name="y">#REF!</definedName>
    <definedName name="z" localSheetId="3">#REF!</definedName>
    <definedName name="z">#REF!</definedName>
    <definedName name="za" localSheetId="3">#REF!</definedName>
    <definedName name="za">#REF!</definedName>
    <definedName name="zagolovok2" localSheetId="3">#REF!</definedName>
    <definedName name="zagolovok2">#REF!</definedName>
    <definedName name="а" localSheetId="3">#REF!</definedName>
    <definedName name="а">#REF!</definedName>
    <definedName name="_xlnm.Database" localSheetId="3">#REF!</definedName>
    <definedName name="_xlnm.Database">#REF!</definedName>
    <definedName name="видс" localSheetId="3">#REF!</definedName>
    <definedName name="видс">#REF!</definedName>
    <definedName name="д" localSheetId="3">#REF!</definedName>
    <definedName name="д">#REF!</definedName>
    <definedName name="д.4">'[2]19'!#REF!</definedName>
    <definedName name="дод" localSheetId="3">#REF!</definedName>
    <definedName name="дод">#REF!</definedName>
    <definedName name="Друк" localSheetId="3">#REF!</definedName>
    <definedName name="Друк">#REF!</definedName>
    <definedName name="з" localSheetId="3">#REF!</definedName>
    <definedName name="з">#REF!</definedName>
    <definedName name="_xlnm.Print_Titles" localSheetId="1">дод.2!$9:$9</definedName>
    <definedName name="_xlnm.Print_Titles" localSheetId="2">дод.3!$9:$13</definedName>
    <definedName name="_xlnm.Print_Titles" localSheetId="3">дод.4!$85:$86</definedName>
    <definedName name="і">'[2]18'!#REF!</definedName>
    <definedName name="к111">'[3]19'!#REF!</definedName>
    <definedName name="ллл" localSheetId="3">#REF!</definedName>
    <definedName name="ллл">#REF!</definedName>
    <definedName name="ми" localSheetId="3">#REF!</definedName>
    <definedName name="ми" localSheetId="5">#REF!</definedName>
    <definedName name="ми">#REF!</definedName>
    <definedName name="_xlnm.Print_Area" localSheetId="0">дод.1!$A$1:$J$94</definedName>
    <definedName name="_xlnm.Print_Area" localSheetId="1">дод.2!$A$2:$F$39</definedName>
    <definedName name="_xlnm.Print_Area" localSheetId="3">дод.4!$A$1:$D$108</definedName>
    <definedName name="_xlnm.Print_Area" localSheetId="4">дод.5!$A$1:$J$51</definedName>
    <definedName name="_xlnm.Print_Area" localSheetId="5">дод.6!$A$1:$J$32</definedName>
    <definedName name="пппп">'[2]19'!#REF!</definedName>
    <definedName name="проц" localSheetId="3">#REF!</definedName>
    <definedName name="проц" localSheetId="5">#REF!</definedName>
    <definedName name="проц">#REF!</definedName>
    <definedName name="прц" localSheetId="3">#REF!</definedName>
    <definedName name="прц" localSheetId="5">#REF!</definedName>
    <definedName name="прц">#REF!</definedName>
    <definedName name="рн" localSheetId="3">#REF!</definedName>
    <definedName name="рн">#REF!</definedName>
    <definedName name="ро" localSheetId="3">#REF!</definedName>
    <definedName name="ро">#REF!</definedName>
    <definedName name="уточн" localSheetId="3">#REF!</definedName>
    <definedName name="уточн">#REF!</definedName>
    <definedName name="щ" localSheetId="3">#REF!</definedName>
    <definedName name="щ">#REF!</definedName>
    <definedName name="ьлб" localSheetId="3">#REF!</definedName>
    <definedName name="ьлб">#REF!</definedName>
    <definedName name="я" localSheetId="3">#REF!</definedName>
    <definedName name="я">#REF!</definedName>
  </definedNames>
  <calcPr calcId="114210" fullCalcOnLoad="1"/>
  <customWorkbookViews>
    <customWorkbookView name="Ficaj - Личное представление" guid="{1424C569-718F-47D6-BC5A-D67C1E6BA45C}" mergeInterval="0" personalView="1" maximized="1" windowWidth="1916" windowHeight="845" activeSheetId="3"/>
    <customWorkbookView name="Hinchak - Личное представление" guid="{B77F82F2-96C1-4A48-B951-43FB008C18D7}" mergeInterval="0" personalView="1" maximized="1" windowWidth="1276" windowHeight="852" activeSheetId="7"/>
    <customWorkbookView name="Ostafiychuk - Личное представление" guid="{89B724E8-ED6C-4DB8-8245-E5D235C9793D}" mergeInterval="0" personalView="1" maximized="1" windowWidth="1916" windowHeight="925" activeSheetId="1"/>
    <customWorkbookView name="Roman - Личное представление" guid="{7799C3D5-E289-41F7-A1E2-05875DE2A306}" mergeInterval="0" personalView="1" maximized="1" windowWidth="1020" windowHeight="596" activeSheetId="2"/>
    <customWorkbookView name="Shnitser - Личное представление" guid="{0D23CBFE-1AE5-44E3-A57B-1104ADF05CF0}" mergeInterval="0" personalView="1" maximized="1" windowWidth="1020" windowHeight="566" activeSheetId="7"/>
    <customWorkbookView name="Yanovska - Личное представление" guid="{B5590366-466F-4678-95C9-9510BE388008}" mergeInterval="0" personalView="1" maximized="1" windowWidth="1916" windowHeight="900" activeSheetId="1"/>
    <customWorkbookView name="Stercho - Личное представление" guid="{C1F140BD-46C6-4270-985D-C6C356CF240B}" mergeInterval="0" personalView="1" maximized="1" windowWidth="1916" windowHeight="908" activeSheetId="3"/>
    <customWorkbookView name="Turyanycya - Личное представление" guid="{21CAFB8A-0BCC-4DE0-AED6-3D1608CF885E}" mergeInterval="0" personalView="1" maximized="1" windowWidth="1276" windowHeight="843" activeSheetId="2"/>
    <customWorkbookView name="admin07 - Личное представление" guid="{03B0B3DA-D3A4-42AD-B307-1A4E0842AF4B}" mergeInterval="0" personalView="1" maximized="1" windowWidth="1276" windowHeight="850" activeSheetId="8"/>
    <customWorkbookView name="Melen - Личное представление" guid="{0A8C8B35-D6F0-498E-8FFA-E7D764EFA078}" mergeInterval="0" personalView="1" maximized="1" windowWidth="1244" windowHeight="819" activeSheetId="7"/>
    <customWorkbookView name="Yurychka - Личное представление" guid="{D863887D-FD9C-4C18-9671-EA653E45224F}" mergeInterval="0" personalView="1" maximized="1" windowWidth="1916" windowHeight="873" activeSheetId="8"/>
    <customWorkbookView name="Ulihanec - Личное представление" guid="{A87546AF-482E-4C34-B4CD-EADBD40E37D6}" mergeInterval="0" personalView="1" maximized="1" windowWidth="1276" windowHeight="843" activeSheetId="7"/>
  </customWorkbookViews>
</workbook>
</file>

<file path=xl/calcChain.xml><?xml version="1.0" encoding="utf-8"?>
<calcChain xmlns="http://schemas.openxmlformats.org/spreadsheetml/2006/main">
  <c r="D91" i="30"/>
  <c r="D88"/>
  <c r="H37" i="23"/>
  <c r="H21"/>
  <c r="H20"/>
  <c r="H19"/>
  <c r="I18"/>
  <c r="D93" i="30"/>
  <c r="D103"/>
  <c r="E103" i="21"/>
  <c r="G24" i="28"/>
  <c r="G23"/>
  <c r="G22"/>
  <c r="G21"/>
  <c r="L45" i="21"/>
  <c r="L15"/>
  <c r="J15"/>
  <c r="M15"/>
  <c r="N15"/>
  <c r="O15"/>
  <c r="K15"/>
  <c r="M45"/>
  <c r="N45"/>
  <c r="O45"/>
  <c r="K45"/>
  <c r="G45"/>
  <c r="H45"/>
  <c r="I45"/>
  <c r="F45"/>
  <c r="E48"/>
  <c r="J48"/>
  <c r="P48"/>
  <c r="E46"/>
  <c r="J46"/>
  <c r="P46"/>
  <c r="D75" i="30"/>
  <c r="D81"/>
  <c r="D35"/>
  <c r="D43"/>
  <c r="D65"/>
  <c r="D33"/>
  <c r="D80"/>
  <c r="D74"/>
  <c r="D22"/>
  <c r="I77" i="20"/>
  <c r="I74"/>
  <c r="J74"/>
  <c r="J73"/>
  <c r="J91"/>
  <c r="J77"/>
  <c r="H77"/>
  <c r="G80"/>
  <c r="D71" i="30"/>
  <c r="D99"/>
  <c r="D101"/>
  <c r="D32"/>
  <c r="D30"/>
  <c r="D28"/>
  <c r="D26"/>
  <c r="D24"/>
  <c r="D20"/>
  <c r="D18"/>
  <c r="D16"/>
  <c r="D79"/>
  <c r="D97"/>
  <c r="D104"/>
  <c r="D102"/>
  <c r="F63" i="21"/>
  <c r="K20"/>
  <c r="J24"/>
  <c r="I73" i="20"/>
  <c r="K63" i="21"/>
  <c r="J63"/>
  <c r="O63"/>
  <c r="J74"/>
  <c r="E74"/>
  <c r="P74"/>
  <c r="H41" i="23"/>
  <c r="G44"/>
  <c r="I41"/>
  <c r="G41"/>
  <c r="J41"/>
  <c r="G42"/>
  <c r="H40"/>
  <c r="G40"/>
  <c r="H39"/>
  <c r="E40" i="21"/>
  <c r="H13" i="23"/>
  <c r="G13"/>
  <c r="H32"/>
  <c r="G32"/>
  <c r="E31" i="21"/>
  <c r="H27" i="23"/>
  <c r="G27"/>
  <c r="E26" i="21"/>
  <c r="H24" i="23"/>
  <c r="G24"/>
  <c r="E44" i="21"/>
  <c r="H17" i="23"/>
  <c r="G17"/>
  <c r="J15"/>
  <c r="J10"/>
  <c r="J45"/>
  <c r="E42" i="21"/>
  <c r="H15" i="23"/>
  <c r="G63" i="21"/>
  <c r="H63"/>
  <c r="I63"/>
  <c r="E67"/>
  <c r="L63"/>
  <c r="M63"/>
  <c r="N63"/>
  <c r="E75"/>
  <c r="P75"/>
  <c r="J75"/>
  <c r="G82" i="20"/>
  <c r="G79"/>
  <c r="G78"/>
  <c r="G76"/>
  <c r="H83"/>
  <c r="G83"/>
  <c r="H13"/>
  <c r="H12"/>
  <c r="G85"/>
  <c r="G86"/>
  <c r="G87"/>
  <c r="G88"/>
  <c r="G89"/>
  <c r="G84"/>
  <c r="I83"/>
  <c r="J83"/>
  <c r="L78" i="21"/>
  <c r="M78"/>
  <c r="N78"/>
  <c r="O78"/>
  <c r="K78"/>
  <c r="J78"/>
  <c r="G78"/>
  <c r="E78"/>
  <c r="H78"/>
  <c r="I78"/>
  <c r="F78"/>
  <c r="I70" i="20"/>
  <c r="G71"/>
  <c r="G70"/>
  <c r="G12" i="28"/>
  <c r="G25"/>
  <c r="I12"/>
  <c r="I11"/>
  <c r="J80" i="21"/>
  <c r="P80"/>
  <c r="L93"/>
  <c r="M93"/>
  <c r="N93"/>
  <c r="O93"/>
  <c r="K93"/>
  <c r="G93"/>
  <c r="H93"/>
  <c r="I93"/>
  <c r="F93"/>
  <c r="E93"/>
  <c r="E94"/>
  <c r="J94"/>
  <c r="P94"/>
  <c r="E45"/>
  <c r="E47"/>
  <c r="H18" i="23"/>
  <c r="E49" i="21"/>
  <c r="J47"/>
  <c r="P47"/>
  <c r="G16" i="29"/>
  <c r="G25"/>
  <c r="E18"/>
  <c r="E15"/>
  <c r="E12"/>
  <c r="E25"/>
  <c r="F18"/>
  <c r="F15"/>
  <c r="E63" i="21"/>
  <c r="C13" i="29"/>
  <c r="C14"/>
  <c r="C16"/>
  <c r="C17"/>
  <c r="D18"/>
  <c r="D15"/>
  <c r="C15"/>
  <c r="F12"/>
  <c r="F25"/>
  <c r="C19"/>
  <c r="C20"/>
  <c r="C21"/>
  <c r="C22"/>
  <c r="C23"/>
  <c r="C24"/>
  <c r="D28"/>
  <c r="E28"/>
  <c r="F28"/>
  <c r="D29"/>
  <c r="E29"/>
  <c r="F29"/>
  <c r="D31"/>
  <c r="D36"/>
  <c r="D34"/>
  <c r="D30"/>
  <c r="E31"/>
  <c r="E36"/>
  <c r="E35"/>
  <c r="E33"/>
  <c r="E32"/>
  <c r="F31"/>
  <c r="F36"/>
  <c r="F35"/>
  <c r="F34"/>
  <c r="F30"/>
  <c r="F33"/>
  <c r="F32"/>
  <c r="D32"/>
  <c r="C36"/>
  <c r="D35"/>
  <c r="D33"/>
  <c r="C32"/>
  <c r="E34"/>
  <c r="C34"/>
  <c r="C35"/>
  <c r="E104" i="21"/>
  <c r="E102"/>
  <c r="K102"/>
  <c r="J102"/>
  <c r="L102"/>
  <c r="L97"/>
  <c r="L96"/>
  <c r="F102"/>
  <c r="G43" i="23"/>
  <c r="F51" i="21"/>
  <c r="E52"/>
  <c r="H33" i="23"/>
  <c r="G33"/>
  <c r="J45" i="21"/>
  <c r="J49"/>
  <c r="P49"/>
  <c r="G90" i="20"/>
  <c r="F29" i="21"/>
  <c r="E29"/>
  <c r="F41"/>
  <c r="F20"/>
  <c r="E20"/>
  <c r="P20"/>
  <c r="M13" i="28"/>
  <c r="H12"/>
  <c r="H25"/>
  <c r="J79" i="21"/>
  <c r="E79"/>
  <c r="P79"/>
  <c r="G102"/>
  <c r="H102"/>
  <c r="I102"/>
  <c r="M102"/>
  <c r="N102"/>
  <c r="O102"/>
  <c r="J103"/>
  <c r="P103"/>
  <c r="H11" i="28"/>
  <c r="I25"/>
  <c r="E77" i="21"/>
  <c r="P77"/>
  <c r="J67"/>
  <c r="P67"/>
  <c r="E72"/>
  <c r="P72"/>
  <c r="G11" i="23"/>
  <c r="H34"/>
  <c r="G34"/>
  <c r="G39"/>
  <c r="E39" i="21"/>
  <c r="P39"/>
  <c r="E100"/>
  <c r="P100"/>
  <c r="L29"/>
  <c r="M29"/>
  <c r="N29"/>
  <c r="O29"/>
  <c r="O41"/>
  <c r="O16"/>
  <c r="O18"/>
  <c r="O20"/>
  <c r="O51"/>
  <c r="K29"/>
  <c r="J29"/>
  <c r="K41"/>
  <c r="J41"/>
  <c r="E41"/>
  <c r="P41"/>
  <c r="L41"/>
  <c r="K16"/>
  <c r="G29"/>
  <c r="G16"/>
  <c r="H29"/>
  <c r="H41"/>
  <c r="H16"/>
  <c r="I29"/>
  <c r="F18"/>
  <c r="E18"/>
  <c r="F16"/>
  <c r="F15"/>
  <c r="G61"/>
  <c r="F61"/>
  <c r="F60"/>
  <c r="L85"/>
  <c r="K85"/>
  <c r="J85"/>
  <c r="G87"/>
  <c r="H87"/>
  <c r="F87"/>
  <c r="E87"/>
  <c r="P87"/>
  <c r="H98"/>
  <c r="H100"/>
  <c r="F100"/>
  <c r="F97"/>
  <c r="F96"/>
  <c r="G100"/>
  <c r="I100"/>
  <c r="K100"/>
  <c r="L100"/>
  <c r="J100"/>
  <c r="M100"/>
  <c r="N100"/>
  <c r="O100"/>
  <c r="K98"/>
  <c r="K97"/>
  <c r="L98"/>
  <c r="M98"/>
  <c r="M97"/>
  <c r="M96"/>
  <c r="N98"/>
  <c r="N97"/>
  <c r="N96"/>
  <c r="O98"/>
  <c r="G98"/>
  <c r="G97"/>
  <c r="G96"/>
  <c r="I98"/>
  <c r="I97"/>
  <c r="I96"/>
  <c r="F98"/>
  <c r="J93"/>
  <c r="I87"/>
  <c r="K87"/>
  <c r="L87"/>
  <c r="J87"/>
  <c r="M87"/>
  <c r="N87"/>
  <c r="O87"/>
  <c r="G85"/>
  <c r="G82"/>
  <c r="G81"/>
  <c r="H85"/>
  <c r="I85"/>
  <c r="M85"/>
  <c r="N85"/>
  <c r="N82"/>
  <c r="N81"/>
  <c r="O85"/>
  <c r="F85"/>
  <c r="G83"/>
  <c r="H83"/>
  <c r="I83"/>
  <c r="I82"/>
  <c r="K83"/>
  <c r="K82"/>
  <c r="L83"/>
  <c r="L82"/>
  <c r="M83"/>
  <c r="M82"/>
  <c r="M81"/>
  <c r="N83"/>
  <c r="O83"/>
  <c r="O82"/>
  <c r="O81"/>
  <c r="F83"/>
  <c r="F82"/>
  <c r="H61"/>
  <c r="H60"/>
  <c r="H59"/>
  <c r="I61"/>
  <c r="I60"/>
  <c r="K61"/>
  <c r="J61"/>
  <c r="L61"/>
  <c r="L60"/>
  <c r="L59"/>
  <c r="M61"/>
  <c r="M60"/>
  <c r="M59"/>
  <c r="N61"/>
  <c r="N60"/>
  <c r="N59"/>
  <c r="O61"/>
  <c r="O60"/>
  <c r="O59"/>
  <c r="G51"/>
  <c r="H51"/>
  <c r="I51"/>
  <c r="E51"/>
  <c r="K51"/>
  <c r="L51"/>
  <c r="M51"/>
  <c r="N51"/>
  <c r="P45"/>
  <c r="G41"/>
  <c r="I41"/>
  <c r="M41"/>
  <c r="N41"/>
  <c r="L20"/>
  <c r="J20"/>
  <c r="I24"/>
  <c r="I20"/>
  <c r="M20"/>
  <c r="M14"/>
  <c r="M105"/>
  <c r="N20"/>
  <c r="G24"/>
  <c r="G20"/>
  <c r="H24"/>
  <c r="H20"/>
  <c r="L18"/>
  <c r="J18"/>
  <c r="M18"/>
  <c r="N18"/>
  <c r="N14"/>
  <c r="N105"/>
  <c r="K18"/>
  <c r="G18"/>
  <c r="G15"/>
  <c r="G14"/>
  <c r="H18"/>
  <c r="H15"/>
  <c r="H14"/>
  <c r="I18"/>
  <c r="L16"/>
  <c r="L14"/>
  <c r="M16"/>
  <c r="N16"/>
  <c r="I16"/>
  <c r="E98"/>
  <c r="E85"/>
  <c r="P29"/>
  <c r="J68" i="20"/>
  <c r="J67"/>
  <c r="J66"/>
  <c r="H18"/>
  <c r="I64"/>
  <c r="I60"/>
  <c r="H81"/>
  <c r="M91"/>
  <c r="I81"/>
  <c r="J81"/>
  <c r="H75"/>
  <c r="G75"/>
  <c r="I61"/>
  <c r="G64"/>
  <c r="G65"/>
  <c r="J69" i="21"/>
  <c r="J62"/>
  <c r="J64"/>
  <c r="J65"/>
  <c r="J68"/>
  <c r="E68"/>
  <c r="P68"/>
  <c r="J70"/>
  <c r="J71"/>
  <c r="J73"/>
  <c r="J76"/>
  <c r="J17"/>
  <c r="J54"/>
  <c r="J19"/>
  <c r="J21"/>
  <c r="J26"/>
  <c r="J28"/>
  <c r="J30"/>
  <c r="J31"/>
  <c r="J32"/>
  <c r="J33"/>
  <c r="J34"/>
  <c r="J35"/>
  <c r="J37"/>
  <c r="J38"/>
  <c r="J40"/>
  <c r="J42"/>
  <c r="I15" i="23"/>
  <c r="J43" i="21"/>
  <c r="J44"/>
  <c r="J50"/>
  <c r="J53"/>
  <c r="J55"/>
  <c r="J36"/>
  <c r="J84"/>
  <c r="J86"/>
  <c r="J88"/>
  <c r="J89"/>
  <c r="J90"/>
  <c r="J91"/>
  <c r="P91"/>
  <c r="J92"/>
  <c r="J95"/>
  <c r="J99"/>
  <c r="E99"/>
  <c r="P99"/>
  <c r="J101"/>
  <c r="E65"/>
  <c r="P65"/>
  <c r="E70"/>
  <c r="E71"/>
  <c r="P71"/>
  <c r="E62"/>
  <c r="E64"/>
  <c r="P64"/>
  <c r="E69"/>
  <c r="P69"/>
  <c r="E73"/>
  <c r="P73"/>
  <c r="E76"/>
  <c r="P76"/>
  <c r="E19"/>
  <c r="P19"/>
  <c r="E17"/>
  <c r="E21"/>
  <c r="P26"/>
  <c r="E28"/>
  <c r="P28"/>
  <c r="E30"/>
  <c r="H26" i="23"/>
  <c r="G26"/>
  <c r="P30" i="21"/>
  <c r="E32"/>
  <c r="P32"/>
  <c r="E33"/>
  <c r="H29" i="23"/>
  <c r="G29"/>
  <c r="P33" i="21"/>
  <c r="E34"/>
  <c r="P34"/>
  <c r="E35"/>
  <c r="E37"/>
  <c r="H30" i="23"/>
  <c r="G30"/>
  <c r="P37" i="21"/>
  <c r="E38"/>
  <c r="H31" i="23"/>
  <c r="G31"/>
  <c r="P40" i="21"/>
  <c r="E43"/>
  <c r="H16" i="23"/>
  <c r="G16"/>
  <c r="E50" i="21"/>
  <c r="P50"/>
  <c r="E53"/>
  <c r="E54"/>
  <c r="P54"/>
  <c r="E55"/>
  <c r="P55"/>
  <c r="E36"/>
  <c r="P36"/>
  <c r="E92"/>
  <c r="P92"/>
  <c r="E86"/>
  <c r="P86"/>
  <c r="E88"/>
  <c r="P88"/>
  <c r="E89"/>
  <c r="E90"/>
  <c r="P90"/>
  <c r="E91"/>
  <c r="E95"/>
  <c r="P95"/>
  <c r="E84"/>
  <c r="P84"/>
  <c r="P17"/>
  <c r="F22"/>
  <c r="I22"/>
  <c r="J22"/>
  <c r="E23"/>
  <c r="J23"/>
  <c r="P23"/>
  <c r="J25"/>
  <c r="E27"/>
  <c r="J27"/>
  <c r="P27"/>
  <c r="P35"/>
  <c r="P38"/>
  <c r="P42"/>
  <c r="P44"/>
  <c r="P56"/>
  <c r="P57"/>
  <c r="P58"/>
  <c r="P62"/>
  <c r="E66"/>
  <c r="J66"/>
  <c r="P70"/>
  <c r="P89"/>
  <c r="P101"/>
  <c r="H22"/>
  <c r="G22"/>
  <c r="G12" i="23"/>
  <c r="G14"/>
  <c r="G19"/>
  <c r="G20"/>
  <c r="G21"/>
  <c r="G35"/>
  <c r="G36"/>
  <c r="G37"/>
  <c r="G18" i="20"/>
  <c r="G20"/>
  <c r="G19"/>
  <c r="I68"/>
  <c r="G68"/>
  <c r="I67"/>
  <c r="G67"/>
  <c r="G69"/>
  <c r="H22"/>
  <c r="H21"/>
  <c r="G21"/>
  <c r="G22"/>
  <c r="H24"/>
  <c r="G24"/>
  <c r="I42"/>
  <c r="G42"/>
  <c r="G63"/>
  <c r="G62"/>
  <c r="G45"/>
  <c r="G43"/>
  <c r="H56"/>
  <c r="G56"/>
  <c r="G59"/>
  <c r="G58"/>
  <c r="G57"/>
  <c r="H54"/>
  <c r="G54"/>
  <c r="G55"/>
  <c r="H51"/>
  <c r="G51"/>
  <c r="G53"/>
  <c r="G52"/>
  <c r="H48"/>
  <c r="H47"/>
  <c r="H50"/>
  <c r="G50"/>
  <c r="H46"/>
  <c r="G49"/>
  <c r="H37"/>
  <c r="G37"/>
  <c r="G40"/>
  <c r="G39"/>
  <c r="G38"/>
  <c r="H28"/>
  <c r="G28"/>
  <c r="G36"/>
  <c r="G35"/>
  <c r="G34"/>
  <c r="G33"/>
  <c r="G32"/>
  <c r="G31"/>
  <c r="G30"/>
  <c r="G29"/>
  <c r="G26"/>
  <c r="G25"/>
  <c r="G23"/>
  <c r="G17"/>
  <c r="G16"/>
  <c r="G15"/>
  <c r="G14"/>
  <c r="I41"/>
  <c r="G41"/>
  <c r="E25" i="21"/>
  <c r="P25"/>
  <c r="J98"/>
  <c r="P98"/>
  <c r="P85"/>
  <c r="G61" i="20"/>
  <c r="G48"/>
  <c r="I59" i="21"/>
  <c r="F81"/>
  <c r="G47" i="20"/>
  <c r="K81" i="21"/>
  <c r="P93"/>
  <c r="E61"/>
  <c r="P61"/>
  <c r="C28" i="29"/>
  <c r="C18"/>
  <c r="D12"/>
  <c r="D25"/>
  <c r="P63" i="21"/>
  <c r="H27" i="20"/>
  <c r="G27"/>
  <c r="G13"/>
  <c r="E16" i="21"/>
  <c r="G15" i="23"/>
  <c r="G18"/>
  <c r="H38"/>
  <c r="G38"/>
  <c r="I10"/>
  <c r="I45"/>
  <c r="I81" i="21"/>
  <c r="E82"/>
  <c r="I46" i="20"/>
  <c r="G60"/>
  <c r="L81" i="21"/>
  <c r="L105"/>
  <c r="J82"/>
  <c r="J81"/>
  <c r="C25" i="29"/>
  <c r="F59" i="21"/>
  <c r="E60"/>
  <c r="P18"/>
  <c r="D27" i="29"/>
  <c r="F27"/>
  <c r="F26"/>
  <c r="F37"/>
  <c r="P78" i="21"/>
  <c r="J72" i="20"/>
  <c r="H11"/>
  <c r="M92"/>
  <c r="P66" i="21"/>
  <c r="J51"/>
  <c r="P51"/>
  <c r="H97"/>
  <c r="H96"/>
  <c r="J16"/>
  <c r="P16"/>
  <c r="O14"/>
  <c r="O105"/>
  <c r="G11" i="28"/>
  <c r="P52" i="21"/>
  <c r="H74" i="20"/>
  <c r="H28" i="23"/>
  <c r="G28"/>
  <c r="J97" i="21"/>
  <c r="J96"/>
  <c r="I15"/>
  <c r="E15"/>
  <c r="C12" i="29"/>
  <c r="G12" i="20"/>
  <c r="J83" i="21"/>
  <c r="I11" i="20"/>
  <c r="C31" i="29"/>
  <c r="E22" i="21"/>
  <c r="P22"/>
  <c r="E97"/>
  <c r="I14"/>
  <c r="I105"/>
  <c r="E83"/>
  <c r="H82"/>
  <c r="H81"/>
  <c r="H105"/>
  <c r="G60"/>
  <c r="G59"/>
  <c r="G105"/>
  <c r="P102"/>
  <c r="G81" i="20"/>
  <c r="H25" i="23"/>
  <c r="G25"/>
  <c r="F14" i="21"/>
  <c r="F105"/>
  <c r="H23" i="23"/>
  <c r="G23"/>
  <c r="P21" i="21"/>
  <c r="K96"/>
  <c r="I66" i="20"/>
  <c r="G66"/>
  <c r="P31" i="21"/>
  <c r="P53"/>
  <c r="P43"/>
  <c r="K60"/>
  <c r="O97"/>
  <c r="O96"/>
  <c r="C33" i="29"/>
  <c r="E30"/>
  <c r="E27"/>
  <c r="E26"/>
  <c r="E37"/>
  <c r="C29"/>
  <c r="G77" i="20"/>
  <c r="E24" i="21"/>
  <c r="H73" i="20"/>
  <c r="G74"/>
  <c r="E14" i="21"/>
  <c r="P15"/>
  <c r="D26" i="29"/>
  <c r="C27"/>
  <c r="I91" i="20"/>
  <c r="E59" i="21"/>
  <c r="J60"/>
  <c r="J59"/>
  <c r="P59"/>
  <c r="P24"/>
  <c r="H22" i="23"/>
  <c r="P83" i="21"/>
  <c r="H72" i="20"/>
  <c r="G11"/>
  <c r="G46"/>
  <c r="C30" i="29"/>
  <c r="E81" i="21"/>
  <c r="P81"/>
  <c r="P82"/>
  <c r="K59"/>
  <c r="E96"/>
  <c r="P96"/>
  <c r="P97"/>
  <c r="I72" i="20"/>
  <c r="J14" i="21"/>
  <c r="K14"/>
  <c r="G22" i="23"/>
  <c r="H10"/>
  <c r="E105" i="21"/>
  <c r="P14"/>
  <c r="K105"/>
  <c r="J105"/>
  <c r="G72" i="20"/>
  <c r="P60" i="21"/>
  <c r="C26" i="29"/>
  <c r="D37"/>
  <c r="C37"/>
  <c r="H91" i="20"/>
  <c r="G73"/>
  <c r="G91"/>
  <c r="G10" i="23"/>
  <c r="G45"/>
  <c r="H45"/>
  <c r="P105" i="21"/>
  <c r="E107"/>
</calcChain>
</file>

<file path=xl/sharedStrings.xml><?xml version="1.0" encoding="utf-8"?>
<sst xmlns="http://schemas.openxmlformats.org/spreadsheetml/2006/main" count="765" uniqueCount="453">
  <si>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</si>
  <si>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</si>
  <si>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</si>
  <si>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</si>
  <si>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</si>
  <si>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</si>
  <si>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</si>
  <si>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</si>
  <si>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</si>
  <si>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</si>
  <si>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</si>
  <si>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</si>
  <si>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22012500</t>
  </si>
  <si>
    <t>Плата за надання інших адміністративних послуг</t>
  </si>
  <si>
    <t>22012600</t>
  </si>
  <si>
    <t>22080000</t>
  </si>
  <si>
    <t>Разом</t>
  </si>
  <si>
    <t>Надання пільг окремим категоріям громадян з оплати послуг зв'язку</t>
  </si>
  <si>
    <t>Компенсаційні виплати на пільговий проїзд автомобільним транспортом окремим категоріям громадян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</si>
  <si>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</si>
  <si>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водопровідно-каналізаційного господарства</t>
  </si>
  <si>
    <t>Організація благоустрою населених пунктів</t>
  </si>
  <si>
    <t>Виконавчий комітет Лисянської селищної ради</t>
  </si>
  <si>
    <t>в т.ч. за рахунок коштів селищного бюджету</t>
  </si>
  <si>
    <t>0216013</t>
  </si>
  <si>
    <t>6013</t>
  </si>
  <si>
    <t>0620</t>
  </si>
  <si>
    <t>0216017</t>
  </si>
  <si>
    <t>6017</t>
  </si>
  <si>
    <t>Інша діяльність, пов'язана з експлуатацією об'єктів житлово-комунального господарства</t>
  </si>
  <si>
    <t>0216030</t>
  </si>
  <si>
    <t>6030</t>
  </si>
  <si>
    <t>0218311</t>
  </si>
  <si>
    <t>8311</t>
  </si>
  <si>
    <t>0511</t>
  </si>
  <si>
    <t>Охорона та раціональне використання природних ресурсів</t>
  </si>
  <si>
    <t>за рахунок коштів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</si>
  <si>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Фінансовий відділ Лисянської селищної ради</t>
  </si>
  <si>
    <t>Відділ освіти Лисянської селищної ради</t>
  </si>
  <si>
    <t>Бюджет Бужанської сільської територіальної громади</t>
  </si>
  <si>
    <t xml:space="preserve">Бюджет Виноградської сільської територіальної громади </t>
  </si>
  <si>
    <t>23100000000</t>
  </si>
  <si>
    <t>1. Показники міжбюджетних трансфертів з  інших бюджетів</t>
  </si>
  <si>
    <t>Код Класифікації доходу бюджету / 
Код бюджету</t>
  </si>
  <si>
    <t>Державний бюджет України</t>
  </si>
  <si>
    <t>Бюджет Кам’янської міської територіальної громади</t>
  </si>
  <si>
    <t>(трансферт 1)</t>
  </si>
  <si>
    <t>ІІ. Трансферти до спеціального фонду бюджету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</si>
  <si>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</si>
  <si>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</si>
  <si>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</si>
  <si>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</si>
  <si>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 / 
Код бюджету</t>
  </si>
  <si>
    <t>І. Трансферти із загального фонду бюджету</t>
  </si>
  <si>
    <t>ІІ. Трансферти із спеціального фонду бюджету</t>
  </si>
  <si>
    <t>УСЬОГО  за розділами І, ІІ, у тому числі:</t>
  </si>
  <si>
    <r>
      <t xml:space="preserve">Найменування трансферту / Найменування </t>
    </r>
    <r>
      <rPr>
        <b/>
        <u/>
        <sz val="11"/>
        <rFont val="Times New Roman"/>
        <family val="1"/>
        <charset val="204"/>
      </rPr>
      <t>бюджету - надавача</t>
    </r>
    <r>
      <rPr>
        <b/>
        <sz val="11"/>
        <rFont val="Times New Roman"/>
        <family val="1"/>
        <charset val="204"/>
      </rPr>
      <t xml:space="preserve"> міжбюджетного трансферту</t>
    </r>
  </si>
  <si>
    <r>
      <t xml:space="preserve">І. Трансферти </t>
    </r>
    <r>
      <rPr>
        <b/>
        <sz val="12"/>
        <rFont val="Times New Roman"/>
        <family val="1"/>
        <charset val="204"/>
      </rPr>
      <t>до</t>
    </r>
    <r>
      <rPr>
        <b/>
        <sz val="11"/>
        <rFont val="Times New Roman"/>
        <family val="1"/>
        <charset val="204"/>
      </rPr>
      <t xml:space="preserve"> загального фонду бюджету</t>
    </r>
  </si>
  <si>
    <r>
      <t xml:space="preserve">Найменування трансферту / Найменування </t>
    </r>
    <r>
      <rPr>
        <b/>
        <u/>
        <sz val="11"/>
        <rFont val="Times New Roman"/>
        <family val="1"/>
        <charset val="204"/>
      </rPr>
      <t>бюджету -отримувача</t>
    </r>
    <r>
      <rPr>
        <b/>
        <sz val="11"/>
        <rFont val="Times New Roman"/>
        <family val="1"/>
        <charset val="204"/>
      </rPr>
      <t xml:space="preserve"> міжбюджетного трансферту</t>
    </r>
  </si>
  <si>
    <t>_________________ О. Макушенко</t>
  </si>
  <si>
    <t>(підпис)      (Інаціали і прізвище)</t>
  </si>
  <si>
    <t>О. Макушенко</t>
  </si>
  <si>
    <t>Додаток 5</t>
  </si>
  <si>
    <t>Розподіл витрат місцевого бюджету на реалізацію місцевих/регіональних програм у 2021 році</t>
  </si>
  <si>
    <t>0210000</t>
  </si>
  <si>
    <t>Інші програми та заходи  у сфері освіти</t>
  </si>
  <si>
    <t>0213242</t>
  </si>
  <si>
    <t>3242</t>
  </si>
  <si>
    <t>Програма  соціально-економічного розвитку Лисянської ОТГ на 2020 рік</t>
  </si>
  <si>
    <t>рішення сесії від 24.12.2019 р.№61-18/VII</t>
  </si>
  <si>
    <t>0214082</t>
  </si>
  <si>
    <t>4082</t>
  </si>
  <si>
    <t>0829</t>
  </si>
  <si>
    <t>Інші заходи, пов'язані з економічною діяльністю</t>
  </si>
  <si>
    <t>рішення сесії від 04.01.2019 р.№47-18</t>
  </si>
  <si>
    <t>ВІДДІЛ ОСВІТИ ЛИСЯНСЬКОЇ СЕЛИЩНОЇ РАДИ</t>
  </si>
  <si>
    <t>0611010</t>
  </si>
  <si>
    <t>0910</t>
  </si>
  <si>
    <t>Програма  соціально-економічного розвитку Лисянської ОТГ на 2020 рік (Харчування)</t>
  </si>
  <si>
    <t>Програма  соціально-економічного розвитку Лисянської ОТГ на 2020 рік (харчування)</t>
  </si>
  <si>
    <t>О.В.Макушенко</t>
  </si>
  <si>
    <t>Резервний фонд місцевого бюджету</t>
  </si>
  <si>
    <t>Відділ культури, молоді та спорту Лисянської селищної ради</t>
  </si>
  <si>
    <t>Додаток 6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</si>
  <si>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</si>
  <si>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</si>
  <si>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</si>
  <si>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</t>
  </si>
  <si>
    <t xml:space="preserve">Державне мито, що сплачується за місцем розгляду та оформлення документів, у тому числі за оформлення документів на спадщину і дарування </t>
  </si>
  <si>
    <t>Державне мито, не віднесене до інших категорій</t>
  </si>
  <si>
    <t>Державне мито, пов'язане з видачею та оформленням закордонних паспортів (посвідок) та паспортів громадян України</t>
  </si>
  <si>
    <t>25000000</t>
  </si>
  <si>
    <t>Власні надходження бюджетних установ  </t>
  </si>
  <si>
    <t>Надходження  від плати  за послуги, що надаються бюджетними установами згідно із законодавством</t>
  </si>
  <si>
    <t xml:space="preserve">Плата за послуги, що надаються бюджетними установами згідно з їх основною діяльністю </t>
  </si>
  <si>
    <t>Доходи від операцій з капіталом</t>
  </si>
  <si>
    <t>Кошти від продажу землі і нематеріальних активів</t>
  </si>
  <si>
    <t xml:space="preserve">Кошти від продажу землі </t>
  </si>
  <si>
    <t>Усього доходів</t>
  </si>
  <si>
    <t>40000000</t>
  </si>
  <si>
    <t>Офіційні трансферти  </t>
  </si>
  <si>
    <t>41000000</t>
  </si>
  <si>
    <t>Від органів державного управління  </t>
  </si>
  <si>
    <t>Дотації з державного бюджету місцевим бюджетам</t>
  </si>
  <si>
    <t>Базова дотація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</si>
  <si>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</si>
  <si>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</si>
  <si>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</si>
  <si>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</si>
  <si>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</si>
  <si>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41050000</t>
  </si>
  <si>
    <t>Субвенції з місцевих бюджетів іншим місцевим бюджетам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</si>
  <si>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</t>
  </si>
  <si>
    <t>Разом доходів</t>
  </si>
  <si>
    <t>Секретар</t>
  </si>
  <si>
    <t>(підпис)</t>
  </si>
  <si>
    <t>(ініціали і прізвище)</t>
  </si>
  <si>
    <t>Керівництво і управління у відповідній сфері у містах, селищах, селах, об'єднаних територіальних громадах</t>
  </si>
  <si>
    <t>Міжбюджетні трансферти на 2021 рік</t>
  </si>
  <si>
    <t>0990</t>
  </si>
  <si>
    <t>грн.</t>
  </si>
  <si>
    <t>0731</t>
  </si>
  <si>
    <t>0763</t>
  </si>
  <si>
    <t>1040</t>
  </si>
  <si>
    <t>0921</t>
  </si>
  <si>
    <t>1010</t>
  </si>
  <si>
    <t>1020</t>
  </si>
  <si>
    <t>Додаток 1</t>
  </si>
  <si>
    <t>Усього</t>
  </si>
  <si>
    <t>0180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</si>
  <si>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</si>
  <si>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</si>
  <si>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</si>
  <si>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</si>
  <si>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Плата за надання адміністративних послуг</t>
  </si>
  <si>
    <t>Код</t>
  </si>
  <si>
    <t>Загальний фонд</t>
  </si>
  <si>
    <t>Спеціальний фонд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</si>
  <si>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</si>
  <si>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</si>
  <si>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</si>
  <si>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</si>
  <si>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</si>
  <si>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 xml:space="preserve">Всього </t>
  </si>
  <si>
    <t>0611020</t>
  </si>
  <si>
    <t>Первинна медична допомога населенню, що надається центрами первинної медичної (медико-санітарної) допомоги</t>
  </si>
  <si>
    <t>Забезпечення діяльності бібліотек</t>
  </si>
  <si>
    <t>Інші субвенції з місцевого бюджету</t>
  </si>
  <si>
    <t>Забезпечення діяльності інших закладів у сфері освіти</t>
  </si>
  <si>
    <t>Інші програми та заходи у сфері освіти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</si>
  <si>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</si>
  <si>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Адміністративний збір за державну реєстрацію речових прав на нерухоме майно та їх обтяжень</t>
  </si>
  <si>
    <t>усього</t>
  </si>
  <si>
    <t>1</t>
  </si>
  <si>
    <t>3</t>
  </si>
  <si>
    <t>у тому числі бюджет розвитку</t>
  </si>
  <si>
    <t>Найменування місцевої/регіональної програми</t>
  </si>
  <si>
    <t>Дата та номер документа, яким затверджено місцеву регіональну програму</t>
  </si>
  <si>
    <t>Надання дошкільної освіти</t>
  </si>
  <si>
    <t>1090</t>
  </si>
  <si>
    <t>Інші заходи у сфері соціального захисту і соціального забезпечення</t>
  </si>
  <si>
    <t>Інші заходи в галузі культури і мистецтва</t>
  </si>
  <si>
    <t>(код бюджету)</t>
  </si>
  <si>
    <t>Внутрішнє фінансування</t>
  </si>
  <si>
    <t>Загальне фінансування</t>
  </si>
  <si>
    <t>Фінансування за активними операціями</t>
  </si>
  <si>
    <t>Кошти, що передаються із загального фонду бюджету до бюджету розвитку (спеціального фонду)</t>
  </si>
  <si>
    <t>Додаток 3</t>
  </si>
  <si>
    <t>0490</t>
  </si>
  <si>
    <t>0212010</t>
  </si>
  <si>
    <t>0212111</t>
  </si>
  <si>
    <t>0212144</t>
  </si>
  <si>
    <t>Код Функціональної класифікації видатків та кредитування бюджету</t>
  </si>
  <si>
    <t>Код Типової програмної класифікації видатків та кредитування місцевого бюджету</t>
  </si>
  <si>
    <t>8420</t>
  </si>
  <si>
    <t>0830</t>
  </si>
  <si>
    <t>Видатки на поховання учасників бойових дій та осіб з інвалідністю внаслідок війни</t>
  </si>
  <si>
    <t>Пільгове медичне обслуговування осіб, які постраждали внаслідок Чорнобильської катастрофи</t>
  </si>
  <si>
    <t>0810</t>
  </si>
  <si>
    <t>Плата за оренду майна бюджетних установ</t>
  </si>
  <si>
    <t>Додаток 4</t>
  </si>
  <si>
    <t>Забезпечення діяльності музеїв i виставок</t>
  </si>
  <si>
    <t>Найменування 
згідно з Класифікацією фінансування бюджету</t>
  </si>
  <si>
    <t>Фінансування за рахунок зміни залишків коштів бюджетів</t>
  </si>
  <si>
    <t>Зміни обсягів бюджетних коштів</t>
  </si>
  <si>
    <t>X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</si>
  <si>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</si>
  <si>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</si>
  <si>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</si>
  <si>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Інші заходи у сфері засобів масової інформації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</si>
  <si>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</si>
  <si>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</si>
  <si>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0218420</t>
  </si>
  <si>
    <t>0217693</t>
  </si>
  <si>
    <r>
      <rPr>
        <vertAlign val="superscript"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Надається перелік програм, які затверджені місцевими радами відповідно до статті 91 Бюджетного Кодексу України.</t>
    </r>
  </si>
  <si>
    <r>
      <rPr>
        <vertAlign val="superscript"/>
        <sz val="14"/>
        <rFont val="Times New Roman"/>
        <family val="1"/>
        <charset val="204"/>
      </rPr>
      <t>2</t>
    </r>
    <r>
      <rPr>
        <sz val="14"/>
        <rFont val="Times New Roman"/>
        <family val="1"/>
        <charset val="204"/>
      </rPr>
      <t xml:space="preserve"> Заповнюється у разі прийняття відповідною місцевою радою рішення про застосування ПЦМ у бюджетному процесі.</t>
    </r>
  </si>
  <si>
    <r>
      <rPr>
        <vertAlign val="superscript"/>
        <sz val="14"/>
        <rFont val="Times New Roman"/>
        <family val="1"/>
        <charset val="204"/>
      </rPr>
      <t>3</t>
    </r>
    <r>
      <rPr>
        <sz val="14"/>
        <rFont val="Times New Roman"/>
        <family val="1"/>
        <charset val="204"/>
      </rPr>
      <t xml:space="preserve"> Найменування згідно з типовою програмною класифікацією видатків та кредитування місцевого бюджету зазначається у разі прийняття відповідною місцевою радою рішення про застосування ПЦМ у бюджетному процесі.</t>
    </r>
  </si>
  <si>
    <t>0212152</t>
  </si>
  <si>
    <t>Інші програми та заходи у сфері охорони здоров’я</t>
  </si>
  <si>
    <t>Надання спеціальної освіти мистецькими школами</t>
  </si>
  <si>
    <t>Надання позашкільної освіти закладами позашкільної освіти, заходи із позашкільної роботи з дітьми</t>
  </si>
  <si>
    <t>На початок періоду</t>
  </si>
  <si>
    <t>На кінець періоду</t>
  </si>
  <si>
    <t>7693</t>
  </si>
  <si>
    <t xml:space="preserve">за рахунок субвенції з обласного бюджету на надання державної підтримки особам з особливими освітніми потребами за рахунок відповідної субвенції з державного бюджету </t>
  </si>
  <si>
    <t>за рахунок субвенції з обласного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</si>
  <si>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0726</t>
  </si>
  <si>
    <t>Х</t>
  </si>
  <si>
    <t>УСЬОГО</t>
  </si>
  <si>
    <t>(грн)</t>
  </si>
  <si>
    <t>Найменування</t>
  </si>
  <si>
    <t>2</t>
  </si>
  <si>
    <t>5</t>
  </si>
  <si>
    <t>4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</si>
  <si>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</si>
  <si>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</si>
  <si>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</si>
  <si>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</si>
  <si>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</si>
  <si>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11010100</t>
  </si>
  <si>
    <t>Податок на доходи фiзичних осiб з грошового забезпечення, грошових винагород та iнших виплат, одержаних військовослужбовцями та особами рядового і начальницького складу, що сплачується податковими агентами</t>
  </si>
  <si>
    <t>11010400</t>
  </si>
  <si>
    <t>11010500</t>
  </si>
  <si>
    <t>Рентна плата та плата за використання інших природних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</si>
  <si>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</si>
  <si>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</si>
  <si>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</si>
  <si>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</si>
  <si>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</si>
  <si>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</si>
  <si>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</si>
  <si>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</si>
  <si>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</si>
  <si>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</si>
  <si>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суб’єктами господарювання роздрібної торгівлі підакцизних товарів</t>
  </si>
  <si>
    <t>18000000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</si>
  <si>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</si>
  <si>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</si>
  <si>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</si>
  <si>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</si>
  <si>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</si>
  <si>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</si>
  <si>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</si>
  <si>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</si>
  <si>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</si>
  <si>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</si>
  <si>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</si>
  <si>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</si>
  <si>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</si>
  <si>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</si>
  <si>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</si>
  <si>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</si>
  <si>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</si>
  <si>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</si>
  <si>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18050000</t>
  </si>
  <si>
    <t>Єдиний податок  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</si>
  <si>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</si>
  <si>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</si>
  <si>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</si>
  <si>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</si>
  <si>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</si>
  <si>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</si>
  <si>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</si>
  <si>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</si>
  <si>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</si>
  <si>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</si>
  <si>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</si>
  <si>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</si>
  <si>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Керівництво і управління у відповідній сфері у містах (місті Києві), селищах, селах, територіальних громадах</t>
  </si>
  <si>
    <t>Багатопрофільна стаціонарна медична допомога населенню</t>
  </si>
  <si>
    <t>Централізовані заходи з лікування хворих на цукровий та нецукровий діабет</t>
  </si>
  <si>
    <t>Надання реабілітаційних послуг особам з інвалідністю та дітям з інвалідністю</t>
  </si>
  <si>
    <t>Утримання та забезпечення діяльності центрів соціальних служб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</si>
  <si>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</t>
  </si>
  <si>
    <t>Інша діяльність, пов’язана з експлуатацією об’єктів житлово-комунального господарства</t>
  </si>
  <si>
    <t>Надання загальної середньої освіти закладами загальної середньої освіти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</si>
  <si>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</si>
  <si>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Забезпечення діяльності інклюзивно-ресурсних центрів за рахунок освітньої субвенції</t>
  </si>
  <si>
    <t>Забезпечення діяльності інших закладів в галузі культури і мистецтва</t>
  </si>
  <si>
    <t>Утримання та навчально-тренувальна робота комунальних дитячо-юнацьких спортивних шкіл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</si>
  <si>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</si>
  <si>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</si>
  <si>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Інші джерела власних надходжень бюджетних установ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</si>
  <si>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</t>
  </si>
  <si>
    <t xml:space="preserve"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</si>
  <si>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>Обласний бюджет Черкаської області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</si>
  <si>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</si>
  <si>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у тому числі:</t>
  </si>
  <si>
    <t>Трудовий архів</t>
  </si>
  <si>
    <t>Лисянська дитяча музична школа</t>
  </si>
  <si>
    <t>Надання соціальних послуг</t>
  </si>
  <si>
    <t>Дотації з місцевих бюджетів іншим місцевим бюджетам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</si>
  <si>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</si>
  <si>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Заходи та роботи з мобілізаційної підготовки місцевого значення</t>
  </si>
  <si>
    <t>ДЕРЖАВНЕ УПРАВЛІННЯ</t>
  </si>
  <si>
    <t>ОСВІТА</t>
  </si>
  <si>
    <t>ОХОРОНА ЗДОРОВ'Я</t>
  </si>
  <si>
    <t xml:space="preserve"> в т.ч.за рахунок субвенції з  місцевого бюджету на здійснення підтримки окремих закладів та заходів у системі охорони здоров’я за рахунок відповідної субвенції здержавного бюджету</t>
  </si>
  <si>
    <t>СОЦІАЛЬНИЙ ЗАХИСТ ТА СОЦІАЛЬНЕ ЗАБЕЗПЕЧЕННЯ</t>
  </si>
  <si>
    <t>ЖИТЛОВО-КОМУНАЛЬНЕ ГОСПОДАРСТВО</t>
  </si>
  <si>
    <t>ЕКОНОМІЧНА ДІЯЛЬНІСТЬ</t>
  </si>
  <si>
    <t>ІНША ДІЯЛЬНІСТЬ</t>
  </si>
  <si>
    <t>КУЛЬТУРА І МИСТЕЦТВО</t>
  </si>
  <si>
    <t>ФІЗИЧНА КУЛЬТУРА І СПОРТ</t>
  </si>
  <si>
    <t>Код ЄДРПОУ</t>
  </si>
  <si>
    <t>Назва установи</t>
  </si>
  <si>
    <t>Адреса</t>
  </si>
  <si>
    <t>Україна, 19301, Черкаська обл., Лисянський р-н, селище міського типу Лисянка, пл.Миру, будинок 30</t>
  </si>
  <si>
    <t>до рішення Лисянської селищної ради</t>
  </si>
  <si>
    <t>Компенсаційні виплати особам з інвалідністю  на бензин, ремонт, технічне обслуговування автомобілів, мотоколясок і  на транспортне обслуговування</t>
  </si>
  <si>
    <t>Забезпечення  діяльності інших закладів  у сфері соціального захисту і соціального забезпечення</t>
  </si>
  <si>
    <t>0211142</t>
  </si>
  <si>
    <t>1142</t>
  </si>
  <si>
    <t>1014082</t>
  </si>
  <si>
    <t xml:space="preserve">Програма  розвитку первинної медико-санітарної допомоги в Лисянській об'єднаній територіальній громаді та підтримки комунального некомерційного підприємства "Лисянський  центр первинної медико-санітарної допомоги" Лисянської селищної ради на 2021 </t>
  </si>
  <si>
    <t>Програма підтримки комунального  некомерційного підприємства “Лисянська територіальна лікарня” Лисянської селищної ради на 2021 рік</t>
  </si>
  <si>
    <t>рішення сесії від 24.12.2020 р.№3-18/VIII</t>
  </si>
  <si>
    <t>рішення сесії від 24.12.2020 р.№3-26/VIII</t>
  </si>
  <si>
    <t>Програма  соціально-економічного розвитку Лисянської селищної територіальної громади на 2021 рік</t>
  </si>
  <si>
    <t>1070</t>
  </si>
  <si>
    <t>0218220</t>
  </si>
  <si>
    <t>0380</t>
  </si>
  <si>
    <t>Програма призовна дільниця, мобілізаційна підготовка та територіальна оборона на 2019-2023 роки</t>
  </si>
  <si>
    <t>рішення сесії від 25.02.2019 р.№49-10/VII</t>
  </si>
  <si>
    <t>0611142</t>
  </si>
  <si>
    <t>1030</t>
  </si>
  <si>
    <t>1060</t>
  </si>
  <si>
    <t>рішення сесії від 24.12.2020 р.№3-20/VIII</t>
  </si>
  <si>
    <t>рішення сесії від 24.12.2019 р.№61-9/VII</t>
  </si>
  <si>
    <t xml:space="preserve">Рентна плата за користування надрами для видобування інших корисних копалин загальнодержавного значення </t>
  </si>
  <si>
    <t>Місцеві податки та збори, що сплачуються ( перераховуються) згідно з Податковим кодексом України</t>
  </si>
  <si>
    <t>02005415</t>
  </si>
  <si>
    <t>19301, Черкаська обл., Лисянський район, селище міського типу Лисянка,вулиця М.Грушевського, будинок 51</t>
  </si>
  <si>
    <t>Комунальне некомерційне підприємство"Лисянський районний центр первинної медико-санітарної допомоги"</t>
  </si>
  <si>
    <t xml:space="preserve">Перелік переданих та утворених установ які фінансуватимуться з бюджету  Лисянської селищної територіальної громади </t>
  </si>
  <si>
    <t>Комунальне некомерційне підприємство "Лисянська територіальна лікарня" Лисянської селищної ради Черкаської області</t>
  </si>
  <si>
    <t>Розподіл видатків  бюджету Лисянської селищної   територіальної громади на 2021 рік</t>
  </si>
  <si>
    <t>19301, Черкаська обл., Лисянський р-н, селище міського типу Лисянка, вул.Гетьманський шлях, будинок 20</t>
  </si>
  <si>
    <t>Лисянська дитячо-юнацька спортивна школа "Колос" Лисянської селищної ради</t>
  </si>
  <si>
    <t>Програма "Забезпечення архівних фондів та документів тимчасового зберігання Лисянського району на 2019-2021"</t>
  </si>
  <si>
    <t>Лисянська дитяча музична школа Лисянської селищної ради</t>
  </si>
  <si>
    <t>19301, Черкаська обл., Лисянський район, селище міського типу Лисянка, ВУЛИЦЯ НЕБЕСНОЇ СОТНІ, будинок 5</t>
  </si>
  <si>
    <t>Комунальний заклад "Лисянський історичний музей імені Т.Г.Шевченка" Лисянської селищної ради</t>
  </si>
  <si>
    <t>19301, Черкаська обл., Лисянський р-н, селище міського типу Лисянка, ПЛОЩА МИРУ , будинок 22</t>
  </si>
  <si>
    <t>02136028</t>
  </si>
  <si>
    <t>02126952</t>
  </si>
  <si>
    <t>Лисянська публічна бібліотека Лисянської селищної ради</t>
  </si>
  <si>
    <t>19301, Черкаська обл., Лисянський район, селище міського типу Лисянка, ПЛОЩА МИРУ, будинок 29</t>
  </si>
  <si>
    <t>Лисянський будинок дитячої та юнацької творчості Лисянської селищної ради</t>
  </si>
  <si>
    <t>Лисянський будинок культури Лисянської селищної ради</t>
  </si>
  <si>
    <t>Комунальна організація (установа, заклад) "Інклюзивно-ресурсний центр" Лисянської районної ради</t>
  </si>
  <si>
    <t>19301, Черкаська обл., Лисянський р-н, селище міського типу Лисянка, вулиця Гетьманський шлях, будинок 1</t>
  </si>
  <si>
    <t>19300, Черкаська обл., Лисянський р-н, селище міського типу Лисянка, вулиця Гетьманський шлях, будинок 1</t>
  </si>
  <si>
    <t>19323, Черкаська обл., Лисянський район, село Будище, ВУЛИЦЯ МИРУ , будинок 55 - А</t>
  </si>
  <si>
    <t>Дошкільна навчальна установа "Ромашка" в с. Будище Лисянської селищної ради</t>
  </si>
  <si>
    <t>19313, Черкаська обл., Лисянський район, село Петрівка-Попівка</t>
  </si>
  <si>
    <t>Петрівсько-Попівський навчально-виховний комплекс "Дошкільний навчальний заклад-загальноосвітня школа І ступеня" Лисянської селищної ради</t>
  </si>
  <si>
    <t>19311, Черкаська обл., Лисянський район, село Боярка, ВУЛИЦЯ ГАГАРІНА, будинок 9</t>
  </si>
  <si>
    <t>Комунальний опорний заклад "Боярський навчально-виховний комплекс "Дошкільний навчальний заклад-загальноосвітня школа І-ІІІ ступенів" Лисянської селищної ради</t>
  </si>
  <si>
    <t>Секретар                                                                             О. Макушенко</t>
  </si>
  <si>
    <t>Програма "Шкільний автобус на 2019-2021 роки"</t>
  </si>
  <si>
    <t xml:space="preserve">Комунальний заклад “Центр надання соціальних послуг Лисянської селищної ради” </t>
  </si>
  <si>
    <t>19301, Черкаська область, Лисянський район, смт. Лисянка, площа Миру, 30</t>
  </si>
  <si>
    <t>від 24.12.2020 № 3-29/VIII</t>
  </si>
  <si>
    <t>0210160</t>
  </si>
  <si>
    <t>0160</t>
  </si>
  <si>
    <t>0111</t>
  </si>
  <si>
    <t>Забезпечення діяльності інклюзивно-ресурсних центрів за рахунок коштів місцевого бюджету</t>
  </si>
  <si>
    <t xml:space="preserve">Надання освіти за рахунок залишку коштів за субвенцією з державного бюджету місцевим бюджетам на надання державної підтримки особам з особливими потребами </t>
  </si>
  <si>
    <t>в тому числі за рахунок коштів селищного бюджету</t>
  </si>
  <si>
    <t>за рахунок залишку освітньої субвенції з державного бюджету місцевим бюджетам</t>
  </si>
  <si>
    <t>Код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</si>
  <si>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</si>
  <si>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об'єкта будівництва/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</si>
  <si>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</si>
  <si>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</si>
  <si>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</si>
  <si>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>Рівень будівельної готовності об'єкта на кінець бюджетного періоду, %</t>
  </si>
  <si>
    <t>0600000</t>
  </si>
  <si>
    <t>06</t>
  </si>
  <si>
    <t>0610000</t>
  </si>
  <si>
    <t xml:space="preserve"> Розподіл коштів бюджету розвитку на здійснення заходів із будівництва, реконструкції, реставрації та капітального ремонту об‘єктів виробничої, комунікаційної та соціальної інфраструктури за об‘єктами у 2021 році</t>
  </si>
  <si>
    <t>Капітальний ремонт приміщення їдальні комунального закладу «Лисянська загальноосвітня школа І-ІІІ ступенів №2» Лисянської селищної ради Черкаської області по вул. Небесної Сотні, 10 в смт. Лисянка Черкаської області</t>
  </si>
  <si>
    <t>Реконструкція котельні комунального опорного закладу «Лисянський навчально-виховний комплекс «Загальноосвітня школа І-ІІІ ступенів №1-гімназія-дошкільний навчальний заклад» Лисянської селищної ради Черкаської області» з встановленням твердопаливних котлів та заміною теплотраси по вул. Гетьманський шлях, 13 в смт Лисянка Лисянського району Черкаської області».Коригування</t>
  </si>
  <si>
    <t>Фінансування комунального некомерційного підприємства"Лисянський районний центр первинної медико-санітарної допомоги" відповідно до частки наданих послуг</t>
  </si>
  <si>
    <t>Фінансування  Центру надання соціальних послуг Лисянської селищної ради   відповідно до частки наданих послуг комунальним закладом</t>
  </si>
  <si>
    <t xml:space="preserve">Бюджет Водяницької сільської територіальної громади </t>
  </si>
  <si>
    <t>МІЖБЮДЖЕТНІ ТРАНСФЕРТИ</t>
  </si>
  <si>
    <t>Будівництво освітніх установ та закладів</t>
  </si>
  <si>
    <t>0617321</t>
  </si>
  <si>
    <t>0443</t>
  </si>
  <si>
    <t>капітальний ремонт харчоблоку дитячої установи “Веселка” по вул. Небесної Сотні,12 в смт Лисянка, Черкаської області</t>
  </si>
  <si>
    <t>капітальний ремонт даху дитячої установи “Веселка” по вул. Небесної Сотні,12 в смт Лисянка, Черкаської області</t>
  </si>
  <si>
    <t>на заробітну плату з нарахуваннями начальника відділу містобудування архітектури соціально-економічного розвитку інфраструктури та цивільного захисту виконавчого комітету Лисянської селищної ради, взв’язку з наданням послуг Бужанській ТГ</t>
  </si>
  <si>
    <t xml:space="preserve">Цільові фонди, утворені Верховною Радою Автономної Республіки Крим, органами місцевого самоврядування  та місцевими органами виконавчої влади  </t>
  </si>
  <si>
    <t xml:space="preserve"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 </t>
  </si>
  <si>
    <t xml:space="preserve">Заходи  з рятування на водах </t>
  </si>
  <si>
    <t>Програма організації рятування людей на водних об’єктах</t>
  </si>
  <si>
    <t>3719800</t>
  </si>
  <si>
    <t>9800</t>
  </si>
  <si>
    <t>Програма профілактики злочинності на території обслуговування Лисянської об’єднаної територіальної громади на 2021-2025 роки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</si>
  <si>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</si>
  <si>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Додаток  2                                                                                       </t>
  </si>
  <si>
    <t>Утримання та розвиток автомобільних доріг та дорожньої інфраструктури за рахунок коштів місцевого бюджету</t>
  </si>
  <si>
    <t>0217461</t>
  </si>
  <si>
    <t>0456</t>
  </si>
  <si>
    <t>Проведення навчально-тренувальних зборів і змагань з олімпійських видів спорту</t>
  </si>
  <si>
    <t>Програма  розвитку фізичної культури та спорту Лисянської територіальної громади на 2021-2022 роки</t>
  </si>
  <si>
    <t>рішення сесії від 30.03.2021   № 8-16/VIII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</si>
  <si>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</si>
  <si>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Виконання інвестиційних проектів в рамках здійснення заходів щодо соціально-економічного розвитку окремих територій</t>
  </si>
  <si>
    <t>0617363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</si>
  <si>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</si>
  <si>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 xml:space="preserve">Цільові фонди </t>
  </si>
  <si>
    <t xml:space="preserve">Субвенція з місцевого бюджету за рахунок залишку коштів освітньої субвенції, що утворився на початок бюджетного періоду 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</si>
  <si>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</si>
  <si>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</si>
  <si>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</si>
  <si>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 xml:space="preserve">на виконання програми цивільного захисту населення і територій від надзвичайних ситуацій, запобігання їх виникненню та реагуванню, забезпечення техногенної та пожежної безпеки на 2020-2021 роки </t>
  </si>
  <si>
    <t xml:space="preserve"> рішення від 4.03.2020 № 63-13/VII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</si>
  <si>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</si>
  <si>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Надання підтримки особам з особливими освітніми потребами, які навчаються в закладах загальної освіти</t>
  </si>
  <si>
    <t xml:space="preserve">Доходи бюджету Лисянської селищної територіальної громади на 2021 рік </t>
  </si>
  <si>
    <t>Фінансування бюджету Лисянської селищної територіальної громади на 2021 рік</t>
  </si>
  <si>
    <t>23540000000</t>
  </si>
  <si>
    <t>Виконання програми соціально-економічного розвитку Лисянської селищної територіальної громади на 2021 рік</t>
  </si>
  <si>
    <t>Виконання програми профілактики злочинності на території обслуговування Лисянської об’єднаної територіальної громади на 2021-2025 роки</t>
  </si>
  <si>
    <t xml:space="preserve">Виконання програми цивільного захисту населення і територій від надзвичайних ситуацій, запобігання їх виникненню та реагуванню, забезпечення техногенної та пожежної безпеки на 2020-2021 роки </t>
  </si>
  <si>
    <t>Придбання шкільних автобусів (на умовах співфінансування)</t>
  </si>
  <si>
    <t>Бюджет Звенигородського району</t>
  </si>
  <si>
    <t>Придбання медичного обладнання закладам медичної галузі первинного та вторинного рівнів</t>
  </si>
  <si>
    <t>0213032</t>
  </si>
  <si>
    <t>0213033</t>
  </si>
  <si>
    <t>0213050</t>
  </si>
  <si>
    <t>0213090</t>
  </si>
  <si>
    <t>0213160</t>
  </si>
  <si>
    <t>0213180</t>
  </si>
  <si>
    <t>0213171</t>
  </si>
  <si>
    <t>0218120</t>
  </si>
  <si>
    <t>Обсяг видатків бюджету розвитку, які спрямовуються на будівництво об‘єкта у бюджетному періоді, гривень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</si>
  <si>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</si>
  <si>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Реалізація заходів, спрямованих на підвищення доступності широкосмугового доступу до Інтернету в сільській місцевості</t>
  </si>
  <si>
    <t>Капітальний ремонт харчового блоку Комунального закладу “Лисянська загальноосвітня школа І—ІІІ ст. № 2”</t>
  </si>
  <si>
    <t>Капітальний ремонт водогону Почапинської гімназії</t>
  </si>
  <si>
    <t>Капітальний ремонт зовнішньої теплотраси до Лисянського будинку дитячої та юнацької творчості Лисянської селищної ради</t>
  </si>
  <si>
    <t>Розроблення проектно-кошторисної документації та нове будівництво мультифункціонального майданчика для занять ігровими видами спорту (на території комунального закладу “Лисянська загальноосвітня школа І—ІІІ ст. № 2” Лисянської селищної ради Черкаської області)</t>
  </si>
  <si>
    <t>до рішення Лисянської селищної ради від 24.12.2020 № 3-29/VIII (в редакції рішення від 27.07.2021 № 17-1/VIII)</t>
  </si>
  <si>
    <t>Придбання ноутбуків для педагогічних працівників (на умовах співфінансування)</t>
  </si>
  <si>
    <t>Капітальний ремонт покрівлі даху будівлі (літ."Б") комунального опорного закладу "Лисянський навчально-виховний комплекс "Загальноосвітня школа І-ІІІ ступенів №1 – гімназія - дошкільний навчальний заклад" Лисянської селищної ради Черкаської області" по вул. Гетьманський шлях, 13 в смт Лисянка Черкаської області" (коригування)</t>
  </si>
  <si>
    <t>до рішення Лисянської селищної ради від 24.12.2020 № 3-29/VIII (в редакції рішення від 20.08.2021 № 18-2/VIII)</t>
  </si>
  <si>
    <t>до рішення Лисянської селищної ради від 24.12.2020 № 3-29/VIII ( в редакції рішення від 20.08.2021 № 18-2/VIII)</t>
  </si>
  <si>
    <t xml:space="preserve">                                       до рішення Лисянської селищної ради від 24.12.2020 № 3-29/VIII (в редакції рішення від 20.08.2021 № 18-2/VIII)</t>
  </si>
  <si>
    <t>Фінансування заходів з територіальної оборони</t>
  </si>
</sst>
</file>

<file path=xl/styles.xml><?xml version="1.0" encoding="utf-8"?>
<styleSheet xmlns="http://schemas.openxmlformats.org/spreadsheetml/2006/main">
  <numFmts count="8">
    <numFmt numFmtId="164" formatCode="#,##0.0"/>
    <numFmt numFmtId="165" formatCode="#0.00"/>
    <numFmt numFmtId="166" formatCode="0000000"/>
    <numFmt numFmtId="167" formatCode="0000000&quot;  &quot;"/>
    <numFmt numFmtId="168" formatCode="0000"/>
    <numFmt numFmtId="169" formatCode="0000&quot;    &quot;"/>
    <numFmt numFmtId="170" formatCode="0&quot;  &quot;"/>
    <numFmt numFmtId="171" formatCode="0.0"/>
  </numFmts>
  <fonts count="90">
    <font>
      <sz val="10"/>
      <name val="Times New Roman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 New"/>
      <family val="3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i/>
      <sz val="10"/>
      <name val="Arial Cyr"/>
      <charset val="204"/>
    </font>
    <font>
      <sz val="14"/>
      <color indexed="8"/>
      <name val="Times New Roman"/>
      <family val="1"/>
      <charset val="204"/>
    </font>
    <font>
      <sz val="14"/>
      <name val="Arial Cyr"/>
      <charset val="204"/>
    </font>
    <font>
      <sz val="8"/>
      <name val="Times New Roman"/>
      <charset val="204"/>
    </font>
    <font>
      <b/>
      <u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charset val="204"/>
    </font>
    <font>
      <b/>
      <sz val="18"/>
      <color indexed="62"/>
      <name val="Cambria"/>
      <family val="2"/>
      <charset val="204"/>
    </font>
    <font>
      <b/>
      <sz val="11"/>
      <color indexed="10"/>
      <name val="Calibri"/>
      <family val="2"/>
      <charset val="204"/>
    </font>
    <font>
      <sz val="11"/>
      <color indexed="19"/>
      <name val="Calibri"/>
      <family val="2"/>
      <charset val="204"/>
    </font>
    <font>
      <sz val="11"/>
      <name val="Times New Roman"/>
      <charset val="204"/>
    </font>
    <font>
      <sz val="14"/>
      <name val="Times New Roman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charset val="204"/>
    </font>
    <font>
      <sz val="11"/>
      <color indexed="8"/>
      <name val="Times New Roman"/>
      <family val="1"/>
      <charset val="204"/>
    </font>
    <font>
      <sz val="16"/>
      <name val="Arial Cyr"/>
      <charset val="204"/>
    </font>
    <font>
      <sz val="10"/>
      <name val="Arial"/>
    </font>
    <font>
      <vertAlign val="superscript"/>
      <sz val="14"/>
      <name val="Times New Roman"/>
      <family val="1"/>
      <charset val="204"/>
    </font>
    <font>
      <i/>
      <sz val="10"/>
      <name val="Times New Roman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Arial"/>
    </font>
    <font>
      <sz val="9"/>
      <color indexed="8"/>
      <name val="SansSerif"/>
    </font>
    <font>
      <b/>
      <sz val="6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8"/>
      <color indexed="8"/>
      <name val="SansSerif"/>
      <charset val="204"/>
    </font>
    <font>
      <b/>
      <sz val="9"/>
      <color indexed="8"/>
      <name val="Times New Roman"/>
      <family val="1"/>
      <charset val="204"/>
    </font>
    <font>
      <b/>
      <sz val="7"/>
      <color indexed="8"/>
      <name val="Arial"/>
      <family val="2"/>
      <charset val="204"/>
    </font>
    <font>
      <b/>
      <sz val="8"/>
      <color indexed="8"/>
      <name val="Times New Roman"/>
      <family val="1"/>
      <charset val="204"/>
    </font>
    <font>
      <sz val="8"/>
      <name val="Arial"/>
      <family val="2"/>
      <charset val="204"/>
    </font>
    <font>
      <sz val="9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4"/>
      <color indexed="8"/>
      <name val="SansSerif"/>
    </font>
    <font>
      <sz val="8"/>
      <name val="Arial"/>
      <family val="2"/>
    </font>
    <font>
      <b/>
      <sz val="10"/>
      <name val="Arial"/>
      <family val="2"/>
      <charset val="204"/>
    </font>
    <font>
      <sz val="5"/>
      <name val="Arial"/>
      <family val="2"/>
      <charset val="204"/>
    </font>
    <font>
      <sz val="4.5"/>
      <name val="Arial"/>
      <family val="2"/>
      <charset val="204"/>
    </font>
    <font>
      <sz val="6"/>
      <name val="Arial"/>
      <family val="2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sz val="9"/>
      <name val="Arial"/>
      <family val="2"/>
      <charset val="204"/>
    </font>
    <font>
      <b/>
      <sz val="7"/>
      <name val="Arial"/>
      <family val="2"/>
      <charset val="204"/>
    </font>
    <font>
      <i/>
      <sz val="8"/>
      <name val="Arial"/>
      <family val="2"/>
      <charset val="204"/>
    </font>
    <font>
      <i/>
      <sz val="7"/>
      <name val="Arial"/>
      <family val="2"/>
      <charset val="204"/>
    </font>
    <font>
      <i/>
      <sz val="9"/>
      <name val="Arial"/>
      <family val="2"/>
      <charset val="204"/>
    </font>
    <font>
      <b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0"/>
      <name val="Times New Roman"/>
      <charset val="204"/>
    </font>
    <font>
      <b/>
      <sz val="9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10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2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6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22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23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6" fillId="13" borderId="1" applyNumberFormat="0" applyAlignment="0" applyProtection="0"/>
    <xf numFmtId="0" fontId="6" fillId="7" borderId="1" applyNumberFormat="0" applyAlignment="0" applyProtection="0"/>
    <xf numFmtId="0" fontId="7" fillId="24" borderId="2" applyNumberFormat="0" applyAlignment="0" applyProtection="0"/>
    <xf numFmtId="0" fontId="14" fillId="24" borderId="1" applyNumberFormat="0" applyAlignment="0" applyProtection="0"/>
    <xf numFmtId="0" fontId="4" fillId="25" borderId="0" applyFill="0" applyAlignment="0"/>
    <xf numFmtId="0" fontId="4" fillId="6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>
      <alignment vertical="top"/>
    </xf>
    <xf numFmtId="0" fontId="8" fillId="0" borderId="3" applyNumberFormat="0" applyFill="0" applyAlignment="0" applyProtection="0"/>
    <xf numFmtId="0" fontId="11" fillId="0" borderId="4" applyNumberFormat="0" applyFill="0" applyAlignment="0" applyProtection="0"/>
    <xf numFmtId="0" fontId="9" fillId="26" borderId="5" applyNumberFormat="0" applyAlignment="0" applyProtection="0"/>
    <xf numFmtId="0" fontId="9" fillId="26" borderId="5" applyNumberFormat="0" applyAlignment="0" applyProtection="0"/>
    <xf numFmtId="0" fontId="3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7" borderId="0" applyFill="0" applyAlignment="0"/>
    <xf numFmtId="0" fontId="16" fillId="13" borderId="0" applyNumberFormat="0" applyBorder="0" applyAlignment="0" applyProtection="0"/>
    <xf numFmtId="0" fontId="38" fillId="28" borderId="1" applyNumberFormat="0" applyAlignment="0" applyProtection="0"/>
    <xf numFmtId="0" fontId="21" fillId="0" borderId="0"/>
    <xf numFmtId="0" fontId="69" fillId="0" borderId="0"/>
    <xf numFmtId="0" fontId="2" fillId="0" borderId="0"/>
    <xf numFmtId="0" fontId="22" fillId="0" borderId="0"/>
    <xf numFmtId="0" fontId="47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6" applyNumberFormat="0" applyFill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3" fillId="10" borderId="7" applyNumberFormat="0" applyFont="0" applyAlignment="0" applyProtection="0"/>
    <xf numFmtId="0" fontId="36" fillId="10" borderId="7" applyNumberFormat="0" applyFont="0" applyAlignment="0" applyProtection="0"/>
    <xf numFmtId="0" fontId="7" fillId="28" borderId="2" applyNumberFormat="0" applyAlignment="0" applyProtection="0"/>
    <xf numFmtId="0" fontId="17" fillId="0" borderId="8" applyNumberFormat="0" applyFill="0" applyAlignment="0" applyProtection="0"/>
    <xf numFmtId="0" fontId="39" fillId="13" borderId="0" applyNumberFormat="0" applyBorder="0" applyAlignment="0" applyProtection="0"/>
    <xf numFmtId="0" fontId="20" fillId="0" borderId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4" borderId="0" applyNumberFormat="0" applyBorder="0" applyAlignment="0" applyProtection="0"/>
  </cellStyleXfs>
  <cellXfs count="419">
    <xf numFmtId="0" fontId="0" fillId="0" borderId="0" xfId="0"/>
    <xf numFmtId="0" fontId="25" fillId="0" borderId="0" xfId="0" applyFont="1"/>
    <xf numFmtId="49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12" fontId="25" fillId="0" borderId="0" xfId="0" applyNumberFormat="1" applyFont="1" applyBorder="1" applyAlignment="1">
      <alignment vertical="center" wrapText="1"/>
    </xf>
    <xf numFmtId="0" fontId="40" fillId="0" borderId="0" xfId="0" applyNumberFormat="1" applyFont="1" applyFill="1" applyAlignment="1" applyProtection="1"/>
    <xf numFmtId="0" fontId="40" fillId="0" borderId="0" xfId="0" applyFont="1" applyFill="1"/>
    <xf numFmtId="0" fontId="36" fillId="0" borderId="0" xfId="0" applyNumberFormat="1" applyFont="1" applyFill="1" applyAlignment="1" applyProtection="1"/>
    <xf numFmtId="0" fontId="0" fillId="0" borderId="0" xfId="0" applyFill="1"/>
    <xf numFmtId="0" fontId="27" fillId="0" borderId="0" xfId="0" applyNumberFormat="1" applyFont="1" applyFill="1" applyAlignment="1" applyProtection="1">
      <alignment vertical="center" wrapText="1"/>
    </xf>
    <xf numFmtId="0" fontId="42" fillId="0" borderId="0" xfId="0" applyNumberFormat="1" applyFont="1" applyFill="1" applyAlignment="1" applyProtection="1">
      <alignment horizontal="center" vertical="center"/>
    </xf>
    <xf numFmtId="0" fontId="25" fillId="0" borderId="9" xfId="0" applyNumberFormat="1" applyFont="1" applyFill="1" applyBorder="1" applyAlignment="1" applyProtection="1">
      <alignment horizontal="right" vertical="center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43" fillId="0" borderId="0" xfId="0" applyNumberFormat="1" applyFont="1" applyFill="1" applyAlignment="1" applyProtection="1"/>
    <xf numFmtId="0" fontId="43" fillId="0" borderId="0" xfId="0" applyFont="1" applyFill="1"/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24" fillId="0" borderId="10" xfId="0" applyFont="1" applyBorder="1" applyAlignment="1">
      <alignment vertical="center"/>
    </xf>
    <xf numFmtId="0" fontId="24" fillId="0" borderId="10" xfId="0" applyFont="1" applyBorder="1" applyAlignment="1">
      <alignment vertical="center" wrapText="1"/>
    </xf>
    <xf numFmtId="2" fontId="44" fillId="0" borderId="10" xfId="0" applyNumberFormat="1" applyFont="1" applyFill="1" applyBorder="1" applyAlignment="1" applyProtection="1">
      <alignment horizontal="right"/>
    </xf>
    <xf numFmtId="0" fontId="36" fillId="0" borderId="0" xfId="0" applyNumberFormat="1" applyFont="1" applyFill="1" applyAlignment="1" applyProtection="1">
      <alignment vertical="top"/>
    </xf>
    <xf numFmtId="0" fontId="0" fillId="0" borderId="0" xfId="0" applyFill="1" applyAlignment="1">
      <alignment vertical="top"/>
    </xf>
    <xf numFmtId="2" fontId="45" fillId="0" borderId="10" xfId="0" applyNumberFormat="1" applyFont="1" applyBorder="1" applyAlignment="1">
      <alignment horizontal="right" wrapText="1"/>
    </xf>
    <xf numFmtId="0" fontId="2" fillId="0" borderId="0" xfId="0" applyNumberFormat="1" applyFont="1" applyFill="1" applyAlignment="1" applyProtection="1">
      <alignment vertical="top"/>
    </xf>
    <xf numFmtId="0" fontId="2" fillId="0" borderId="0" xfId="0" applyFont="1" applyFill="1" applyAlignment="1">
      <alignment vertical="top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41" fillId="0" borderId="0" xfId="0" applyNumberFormat="1" applyFont="1" applyFill="1" applyAlignment="1" applyProtection="1"/>
    <xf numFmtId="0" fontId="46" fillId="0" borderId="0" xfId="94" applyFont="1"/>
    <xf numFmtId="0" fontId="21" fillId="0" borderId="0" xfId="94"/>
    <xf numFmtId="0" fontId="32" fillId="0" borderId="0" xfId="94" applyFont="1"/>
    <xf numFmtId="0" fontId="46" fillId="0" borderId="0" xfId="94" applyFont="1" applyAlignment="1"/>
    <xf numFmtId="4" fontId="44" fillId="0" borderId="10" xfId="0" applyNumberFormat="1" applyFont="1" applyFill="1" applyBorder="1" applyAlignment="1" applyProtection="1">
      <alignment horizontal="right"/>
    </xf>
    <xf numFmtId="0" fontId="27" fillId="0" borderId="0" xfId="94" applyFont="1"/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vertical="center" wrapText="1"/>
    </xf>
    <xf numFmtId="4" fontId="40" fillId="0" borderId="10" xfId="0" applyNumberFormat="1" applyFont="1" applyFill="1" applyBorder="1" applyAlignment="1" applyProtection="1">
      <alignment horizontal="right"/>
    </xf>
    <xf numFmtId="2" fontId="40" fillId="0" borderId="10" xfId="0" applyNumberFormat="1" applyFont="1" applyFill="1" applyBorder="1" applyAlignment="1" applyProtection="1">
      <alignment horizontal="right"/>
    </xf>
    <xf numFmtId="4" fontId="26" fillId="0" borderId="10" xfId="0" applyNumberFormat="1" applyFont="1" applyFill="1" applyBorder="1" applyAlignment="1" applyProtection="1">
      <alignment horizontal="right"/>
    </xf>
    <xf numFmtId="4" fontId="50" fillId="0" borderId="10" xfId="0" applyNumberFormat="1" applyFont="1" applyFill="1" applyBorder="1" applyAlignment="1" applyProtection="1">
      <alignment horizontal="right"/>
    </xf>
    <xf numFmtId="2" fontId="51" fillId="0" borderId="10" xfId="0" applyNumberFormat="1" applyFont="1" applyBorder="1" applyAlignment="1">
      <alignment horizontal="right" wrapText="1"/>
    </xf>
    <xf numFmtId="2" fontId="30" fillId="0" borderId="10" xfId="93" applyNumberFormat="1" applyFont="1" applyBorder="1" applyAlignment="1">
      <alignment horizontal="right"/>
    </xf>
    <xf numFmtId="2" fontId="26" fillId="0" borderId="10" xfId="0" applyNumberFormat="1" applyFont="1" applyFill="1" applyBorder="1" applyAlignment="1" applyProtection="1">
      <alignment horizontal="right"/>
    </xf>
    <xf numFmtId="0" fontId="52" fillId="0" borderId="10" xfId="0" applyFont="1" applyBorder="1" applyAlignment="1">
      <alignment vertical="center" wrapText="1"/>
    </xf>
    <xf numFmtId="4" fontId="2" fillId="0" borderId="0" xfId="0" applyNumberFormat="1" applyFont="1" applyFill="1" applyAlignment="1" applyProtection="1">
      <alignment vertical="top"/>
    </xf>
    <xf numFmtId="2" fontId="2" fillId="0" borderId="0" xfId="0" applyNumberFormat="1" applyFont="1" applyFill="1" applyAlignment="1" applyProtection="1">
      <alignment vertical="top"/>
    </xf>
    <xf numFmtId="0" fontId="55" fillId="0" borderId="0" xfId="89" applyFont="1" applyBorder="1" applyAlignment="1" applyProtection="1">
      <alignment horizontal="left" vertical="top" wrapText="1"/>
    </xf>
    <xf numFmtId="0" fontId="47" fillId="0" borderId="0" xfId="89"/>
    <xf numFmtId="0" fontId="56" fillId="0" borderId="0" xfId="89" applyFont="1" applyBorder="1" applyAlignment="1" applyProtection="1">
      <alignment vertical="top" wrapText="1"/>
    </xf>
    <xf numFmtId="0" fontId="57" fillId="0" borderId="0" xfId="89" applyFont="1" applyBorder="1" applyAlignment="1" applyProtection="1">
      <alignment horizontal="center" vertical="center" wrapText="1"/>
    </xf>
    <xf numFmtId="0" fontId="58" fillId="0" borderId="0" xfId="89" applyFont="1" applyBorder="1" applyAlignment="1" applyProtection="1">
      <alignment vertical="center" wrapText="1"/>
    </xf>
    <xf numFmtId="0" fontId="59" fillId="0" borderId="0" xfId="89" applyFont="1" applyBorder="1" applyAlignment="1" applyProtection="1">
      <alignment horizontal="center" vertical="top" wrapText="1"/>
    </xf>
    <xf numFmtId="0" fontId="60" fillId="0" borderId="0" xfId="89" applyFont="1" applyBorder="1" applyAlignment="1" applyProtection="1">
      <alignment horizontal="left" vertical="top" wrapText="1"/>
    </xf>
    <xf numFmtId="0" fontId="61" fillId="0" borderId="0" xfId="89" applyFont="1" applyBorder="1" applyAlignment="1" applyProtection="1">
      <alignment horizontal="left" vertical="top" wrapText="1"/>
    </xf>
    <xf numFmtId="0" fontId="62" fillId="0" borderId="11" xfId="89" applyFont="1" applyBorder="1" applyAlignment="1" applyProtection="1">
      <alignment horizontal="center" vertical="center" wrapText="1"/>
    </xf>
    <xf numFmtId="0" fontId="63" fillId="0" borderId="11" xfId="89" applyFont="1" applyBorder="1" applyAlignment="1" applyProtection="1">
      <alignment horizontal="center" vertical="top" wrapText="1"/>
    </xf>
    <xf numFmtId="165" fontId="64" fillId="0" borderId="11" xfId="89" applyNumberFormat="1" applyFont="1" applyBorder="1" applyAlignment="1" applyProtection="1">
      <alignment horizontal="right" vertical="top" wrapText="1"/>
    </xf>
    <xf numFmtId="0" fontId="57" fillId="0" borderId="11" xfId="89" applyFont="1" applyBorder="1" applyAlignment="1" applyProtection="1">
      <alignment horizontal="center" vertical="top" wrapText="1"/>
    </xf>
    <xf numFmtId="165" fontId="53" fillId="0" borderId="11" xfId="89" applyNumberFormat="1" applyFont="1" applyBorder="1" applyAlignment="1" applyProtection="1">
      <alignment horizontal="right" vertical="top" wrapText="1"/>
    </xf>
    <xf numFmtId="0" fontId="57" fillId="0" borderId="12" xfId="89" applyFont="1" applyBorder="1" applyAlignment="1" applyProtection="1">
      <alignment horizontal="center" vertical="top" wrapText="1"/>
    </xf>
    <xf numFmtId="0" fontId="57" fillId="0" borderId="10" xfId="89" applyFont="1" applyBorder="1" applyAlignment="1" applyProtection="1">
      <alignment horizontal="center" vertical="top" wrapText="1"/>
    </xf>
    <xf numFmtId="2" fontId="65" fillId="0" borderId="0" xfId="89" applyNumberFormat="1" applyFont="1"/>
    <xf numFmtId="0" fontId="66" fillId="0" borderId="13" xfId="89" applyFont="1" applyBorder="1" applyAlignment="1" applyProtection="1">
      <alignment vertical="top" wrapText="1"/>
    </xf>
    <xf numFmtId="0" fontId="67" fillId="0" borderId="14" xfId="89" applyFont="1" applyBorder="1" applyAlignment="1" applyProtection="1">
      <alignment vertical="top" wrapText="1"/>
    </xf>
    <xf numFmtId="0" fontId="67" fillId="0" borderId="14" xfId="89" applyFont="1" applyBorder="1" applyAlignment="1" applyProtection="1">
      <alignment horizontal="center" vertical="top" wrapText="1"/>
    </xf>
    <xf numFmtId="0" fontId="68" fillId="0" borderId="0" xfId="89" applyFont="1" applyBorder="1" applyAlignment="1" applyProtection="1">
      <alignment horizontal="left" vertical="top" wrapText="1"/>
    </xf>
    <xf numFmtId="0" fontId="65" fillId="0" borderId="0" xfId="86" applyFont="1" applyAlignment="1">
      <alignment horizontal="left"/>
    </xf>
    <xf numFmtId="0" fontId="70" fillId="0" borderId="0" xfId="86" applyNumberFormat="1" applyFont="1" applyAlignment="1">
      <alignment horizontal="center" vertical="center"/>
    </xf>
    <xf numFmtId="0" fontId="73" fillId="0" borderId="15" xfId="86" applyNumberFormat="1" applyFont="1" applyBorder="1" applyAlignment="1">
      <alignment horizontal="center" vertical="center" wrapText="1"/>
    </xf>
    <xf numFmtId="1" fontId="65" fillId="0" borderId="10" xfId="86" applyNumberFormat="1" applyFont="1" applyBorder="1" applyAlignment="1">
      <alignment horizontal="center" vertical="center"/>
    </xf>
    <xf numFmtId="0" fontId="74" fillId="0" borderId="0" xfId="86" applyFont="1" applyAlignment="1">
      <alignment horizontal="left"/>
    </xf>
    <xf numFmtId="0" fontId="65" fillId="0" borderId="16" xfId="86" applyNumberFormat="1" applyFont="1" applyBorder="1" applyAlignment="1">
      <alignment horizontal="left" vertical="top" wrapText="1"/>
    </xf>
    <xf numFmtId="167" fontId="65" fillId="0" borderId="17" xfId="86" applyNumberFormat="1" applyFont="1" applyBorder="1" applyAlignment="1">
      <alignment horizontal="center" vertical="center"/>
    </xf>
    <xf numFmtId="168" fontId="65" fillId="0" borderId="10" xfId="86" applyNumberFormat="1" applyFont="1" applyBorder="1" applyAlignment="1">
      <alignment horizontal="center" vertical="center" wrapText="1"/>
    </xf>
    <xf numFmtId="169" fontId="65" fillId="0" borderId="10" xfId="86" applyNumberFormat="1" applyFont="1" applyBorder="1" applyAlignment="1">
      <alignment horizontal="center" vertical="center" wrapText="1"/>
    </xf>
    <xf numFmtId="0" fontId="76" fillId="0" borderId="0" xfId="86" applyFont="1" applyAlignment="1">
      <alignment horizontal="left"/>
    </xf>
    <xf numFmtId="0" fontId="69" fillId="0" borderId="0" xfId="86"/>
    <xf numFmtId="0" fontId="80" fillId="0" borderId="0" xfId="86" applyFont="1" applyAlignment="1">
      <alignment horizontal="left"/>
    </xf>
    <xf numFmtId="0" fontId="65" fillId="29" borderId="16" xfId="86" applyNumberFormat="1" applyFont="1" applyFill="1" applyBorder="1" applyAlignment="1">
      <alignment horizontal="left" vertical="top" wrapText="1"/>
    </xf>
    <xf numFmtId="0" fontId="26" fillId="0" borderId="0" xfId="95" applyFont="1"/>
    <xf numFmtId="0" fontId="26" fillId="0" borderId="0" xfId="95" applyFont="1" applyAlignment="1">
      <alignment horizontal="center" vertical="top"/>
    </xf>
    <xf numFmtId="0" fontId="26" fillId="0" borderId="0" xfId="95" applyFont="1" applyAlignment="1">
      <alignment horizontal="center"/>
    </xf>
    <xf numFmtId="3" fontId="26" fillId="0" borderId="0" xfId="95" applyNumberFormat="1" applyFont="1" applyAlignment="1">
      <alignment horizontal="right" vertical="top"/>
    </xf>
    <xf numFmtId="0" fontId="35" fillId="0" borderId="0" xfId="91" applyFont="1"/>
    <xf numFmtId="0" fontId="35" fillId="0" borderId="0" xfId="91" applyFont="1" applyAlignment="1">
      <alignment vertical="top"/>
    </xf>
    <xf numFmtId="3" fontId="35" fillId="0" borderId="10" xfId="95" applyNumberFormat="1" applyFont="1" applyBorder="1" applyAlignment="1">
      <alignment horizontal="center" vertical="top" wrapText="1"/>
    </xf>
    <xf numFmtId="0" fontId="26" fillId="0" borderId="10" xfId="95" applyFont="1" applyBorder="1" applyAlignment="1">
      <alignment horizontal="center" vertical="top"/>
    </xf>
    <xf numFmtId="3" fontId="26" fillId="0" borderId="10" xfId="95" applyNumberFormat="1" applyFont="1" applyBorder="1" applyAlignment="1">
      <alignment horizontal="center" vertical="top"/>
    </xf>
    <xf numFmtId="0" fontId="26" fillId="29" borderId="10" xfId="95" applyFont="1" applyFill="1" applyBorder="1" applyAlignment="1">
      <alignment horizontal="center" vertical="top"/>
    </xf>
    <xf numFmtId="0" fontId="26" fillId="0" borderId="0" xfId="95" applyFont="1" applyBorder="1" applyAlignment="1">
      <alignment horizontal="center" vertical="top"/>
    </xf>
    <xf numFmtId="0" fontId="26" fillId="0" borderId="0" xfId="95" applyFont="1" applyBorder="1" applyAlignment="1">
      <alignment horizontal="center"/>
    </xf>
    <xf numFmtId="3" fontId="26" fillId="0" borderId="0" xfId="95" applyNumberFormat="1" applyFont="1" applyBorder="1" applyAlignment="1">
      <alignment horizontal="center" vertical="top"/>
    </xf>
    <xf numFmtId="0" fontId="26" fillId="0" borderId="0" xfId="95" applyFont="1" applyBorder="1"/>
    <xf numFmtId="3" fontId="26" fillId="0" borderId="0" xfId="95" applyNumberFormat="1" applyFont="1" applyBorder="1" applyAlignment="1">
      <alignment horizontal="right" vertical="top"/>
    </xf>
    <xf numFmtId="0" fontId="26" fillId="0" borderId="10" xfId="95" applyFont="1" applyBorder="1" applyAlignment="1">
      <alignment horizontal="center" vertical="center"/>
    </xf>
    <xf numFmtId="0" fontId="35" fillId="0" borderId="0" xfId="95" applyFont="1"/>
    <xf numFmtId="0" fontId="82" fillId="0" borderId="10" xfId="95" applyFont="1" applyFill="1" applyBorder="1" applyAlignment="1">
      <alignment horizontal="center" vertical="top"/>
    </xf>
    <xf numFmtId="0" fontId="82" fillId="0" borderId="10" xfId="95" applyFont="1" applyFill="1" applyBorder="1" applyAlignment="1">
      <alignment horizontal="center"/>
    </xf>
    <xf numFmtId="0" fontId="35" fillId="0" borderId="10" xfId="95" applyFont="1" applyFill="1" applyBorder="1"/>
    <xf numFmtId="0" fontId="82" fillId="0" borderId="0" xfId="95" applyFont="1" applyFill="1"/>
    <xf numFmtId="3" fontId="82" fillId="0" borderId="0" xfId="95" applyNumberFormat="1" applyFont="1" applyFill="1"/>
    <xf numFmtId="0" fontId="82" fillId="0" borderId="10" xfId="95" applyFont="1" applyBorder="1"/>
    <xf numFmtId="3" fontId="26" fillId="0" borderId="0" xfId="95" applyNumberFormat="1" applyFont="1" applyFill="1" applyAlignment="1">
      <alignment horizontal="left" vertical="top"/>
    </xf>
    <xf numFmtId="0" fontId="26" fillId="0" borderId="0" xfId="95" applyFont="1" applyFill="1" applyAlignment="1">
      <alignment horizontal="center" vertical="top"/>
    </xf>
    <xf numFmtId="0" fontId="26" fillId="0" borderId="0" xfId="95" applyFont="1" applyFill="1" applyAlignment="1">
      <alignment horizontal="center"/>
    </xf>
    <xf numFmtId="0" fontId="26" fillId="0" borderId="0" xfId="95" applyFont="1" applyFill="1"/>
    <xf numFmtId="3" fontId="26" fillId="0" borderId="0" xfId="95" applyNumberFormat="1" applyFont="1" applyFill="1" applyAlignment="1">
      <alignment horizontal="right" vertical="top"/>
    </xf>
    <xf numFmtId="3" fontId="83" fillId="0" borderId="0" xfId="95" applyNumberFormat="1" applyFont="1" applyAlignment="1">
      <alignment horizontal="right" vertical="top"/>
    </xf>
    <xf numFmtId="0" fontId="50" fillId="0" borderId="10" xfId="95" applyFont="1" applyFill="1" applyBorder="1" applyAlignment="1">
      <alignment horizontal="center" vertical="top"/>
    </xf>
    <xf numFmtId="0" fontId="25" fillId="0" borderId="0" xfId="89" applyFont="1" applyFill="1"/>
    <xf numFmtId="0" fontId="27" fillId="0" borderId="0" xfId="89" applyNumberFormat="1" applyFont="1" applyFill="1" applyAlignment="1" applyProtection="1"/>
    <xf numFmtId="0" fontId="2" fillId="0" borderId="0" xfId="89" applyFont="1" applyFill="1"/>
    <xf numFmtId="0" fontId="3" fillId="0" borderId="0" xfId="89" applyNumberFormat="1" applyFont="1" applyFill="1" applyBorder="1" applyAlignment="1" applyProtection="1">
      <alignment horizontal="center" vertical="top" wrapText="1"/>
    </xf>
    <xf numFmtId="0" fontId="27" fillId="0" borderId="9" xfId="89" applyFont="1" applyFill="1" applyBorder="1" applyAlignment="1">
      <alignment horizontal="center"/>
    </xf>
    <xf numFmtId="0" fontId="27" fillId="0" borderId="0" xfId="89" applyFont="1" applyFill="1" applyBorder="1" applyAlignment="1">
      <alignment horizontal="center"/>
    </xf>
    <xf numFmtId="0" fontId="27" fillId="0" borderId="0" xfId="89" applyNumberFormat="1" applyFont="1" applyFill="1" applyBorder="1" applyAlignment="1" applyProtection="1">
      <alignment horizontal="center" vertical="top"/>
    </xf>
    <xf numFmtId="0" fontId="27" fillId="0" borderId="9" xfId="89" applyNumberFormat="1" applyFont="1" applyFill="1" applyBorder="1" applyAlignment="1" applyProtection="1">
      <alignment horizontal="right" vertical="center"/>
    </xf>
    <xf numFmtId="0" fontId="25" fillId="0" borderId="18" xfId="89" applyFont="1" applyBorder="1" applyAlignment="1">
      <alignment horizontal="center" vertical="center" wrapText="1"/>
    </xf>
    <xf numFmtId="0" fontId="25" fillId="0" borderId="18" xfId="89" applyNumberFormat="1" applyFont="1" applyFill="1" applyBorder="1" applyAlignment="1" applyProtection="1">
      <alignment horizontal="center" vertical="center" wrapText="1"/>
    </xf>
    <xf numFmtId="0" fontId="25" fillId="0" borderId="10" xfId="89" applyFont="1" applyBorder="1" applyAlignment="1">
      <alignment horizontal="center" vertical="center" wrapText="1"/>
    </xf>
    <xf numFmtId="0" fontId="25" fillId="0" borderId="18" xfId="89" applyFont="1" applyBorder="1" applyAlignment="1">
      <alignment vertical="center" wrapText="1"/>
    </xf>
    <xf numFmtId="49" fontId="25" fillId="0" borderId="10" xfId="89" applyNumberFormat="1" applyFont="1" applyBorder="1" applyAlignment="1">
      <alignment horizontal="center" vertical="center" wrapText="1"/>
    </xf>
    <xf numFmtId="2" fontId="3" fillId="30" borderId="10" xfId="94" quotePrefix="1" applyNumberFormat="1" applyFont="1" applyFill="1" applyBorder="1" applyAlignment="1">
      <alignment horizontal="center" vertical="center" wrapText="1"/>
    </xf>
    <xf numFmtId="164" fontId="29" fillId="0" borderId="10" xfId="75" applyNumberFormat="1" applyFont="1" applyBorder="1" applyAlignment="1">
      <alignment vertical="center"/>
    </xf>
    <xf numFmtId="0" fontId="2" fillId="0" borderId="0" xfId="89" applyFont="1" applyFill="1" applyAlignment="1">
      <alignment vertical="center"/>
    </xf>
    <xf numFmtId="2" fontId="25" fillId="0" borderId="10" xfId="94" applyNumberFormat="1" applyFont="1" applyBorder="1" applyAlignment="1">
      <alignment vertical="center" wrapText="1"/>
    </xf>
    <xf numFmtId="0" fontId="25" fillId="30" borderId="10" xfId="89" applyFont="1" applyFill="1" applyBorder="1" applyAlignment="1">
      <alignment vertical="center" wrapText="1"/>
    </xf>
    <xf numFmtId="0" fontId="25" fillId="0" borderId="10" xfId="89" applyFont="1" applyBorder="1" applyAlignment="1">
      <alignment wrapText="1"/>
    </xf>
    <xf numFmtId="2" fontId="25" fillId="0" borderId="10" xfId="94" applyNumberFormat="1" applyFont="1" applyFill="1" applyBorder="1" applyAlignment="1">
      <alignment vertical="center" wrapText="1"/>
    </xf>
    <xf numFmtId="0" fontId="25" fillId="0" borderId="10" xfId="89" applyFont="1" applyFill="1" applyBorder="1" applyAlignment="1">
      <alignment horizontal="center" vertical="center"/>
    </xf>
    <xf numFmtId="0" fontId="25" fillId="0" borderId="10" xfId="92" applyNumberFormat="1" applyFont="1" applyFill="1" applyBorder="1" applyAlignment="1" applyProtection="1">
      <alignment horizontal="center" vertical="center" wrapText="1"/>
    </xf>
    <xf numFmtId="0" fontId="27" fillId="0" borderId="0" xfId="89" applyFont="1" applyFill="1"/>
    <xf numFmtId="0" fontId="25" fillId="0" borderId="10" xfId="89" applyFont="1" applyFill="1" applyBorder="1" applyAlignment="1">
      <alignment horizontal="center"/>
    </xf>
    <xf numFmtId="0" fontId="25" fillId="0" borderId="10" xfId="89" applyFont="1" applyFill="1" applyBorder="1"/>
    <xf numFmtId="2" fontId="19" fillId="0" borderId="10" xfId="94" applyNumberFormat="1" applyFont="1" applyBorder="1" applyAlignment="1">
      <alignment vertical="center" wrapText="1"/>
    </xf>
    <xf numFmtId="0" fontId="25" fillId="30" borderId="10" xfId="89" applyFont="1" applyFill="1" applyBorder="1" applyAlignment="1">
      <alignment wrapText="1"/>
    </xf>
    <xf numFmtId="0" fontId="27" fillId="0" borderId="10" xfId="89" applyFont="1" applyBorder="1" applyAlignment="1">
      <alignment horizontal="center" vertical="center" wrapText="1"/>
    </xf>
    <xf numFmtId="49" fontId="27" fillId="0" borderId="10" xfId="89" applyNumberFormat="1" applyFont="1" applyBorder="1" applyAlignment="1">
      <alignment horizontal="center" vertical="center" wrapText="1"/>
    </xf>
    <xf numFmtId="0" fontId="27" fillId="0" borderId="10" xfId="89" applyFont="1" applyBorder="1" applyAlignment="1">
      <alignment horizontal="justify" vertical="center" wrapText="1"/>
    </xf>
    <xf numFmtId="164" fontId="31" fillId="0" borderId="10" xfId="89" applyNumberFormat="1" applyFont="1" applyBorder="1" applyAlignment="1">
      <alignment vertical="justify"/>
    </xf>
    <xf numFmtId="0" fontId="27" fillId="0" borderId="0" xfId="89" applyNumberFormat="1" applyFont="1" applyFill="1" applyBorder="1" applyAlignment="1" applyProtection="1">
      <alignment vertical="center" wrapText="1"/>
    </xf>
    <xf numFmtId="0" fontId="25" fillId="0" borderId="0" xfId="89" applyNumberFormat="1" applyFont="1" applyFill="1" applyAlignment="1" applyProtection="1">
      <alignment horizontal="left" vertical="top"/>
    </xf>
    <xf numFmtId="0" fontId="25" fillId="0" borderId="0" xfId="89" applyNumberFormat="1" applyFont="1" applyFill="1" applyAlignment="1" applyProtection="1">
      <alignment vertical="center"/>
    </xf>
    <xf numFmtId="170" fontId="65" fillId="0" borderId="17" xfId="86" applyNumberFormat="1" applyFont="1" applyFill="1" applyBorder="1" applyAlignment="1">
      <alignment horizontal="center" vertical="center"/>
    </xf>
    <xf numFmtId="168" fontId="65" fillId="0" borderId="10" xfId="86" applyNumberFormat="1" applyFont="1" applyFill="1" applyBorder="1" applyAlignment="1">
      <alignment horizontal="center" vertical="center" wrapText="1"/>
    </xf>
    <xf numFmtId="169" fontId="65" fillId="0" borderId="10" xfId="86" applyNumberFormat="1" applyFont="1" applyFill="1" applyBorder="1" applyAlignment="1">
      <alignment horizontal="center" vertical="center" wrapText="1"/>
    </xf>
    <xf numFmtId="1" fontId="65" fillId="0" borderId="10" xfId="86" applyNumberFormat="1" applyFont="1" applyFill="1" applyBorder="1" applyAlignment="1">
      <alignment horizontal="center" vertical="center" wrapText="1"/>
    </xf>
    <xf numFmtId="3" fontId="65" fillId="0" borderId="0" xfId="86" applyNumberFormat="1" applyFont="1" applyAlignment="1">
      <alignment horizontal="left"/>
    </xf>
    <xf numFmtId="166" fontId="74" fillId="31" borderId="17" xfId="86" applyNumberFormat="1" applyFont="1" applyFill="1" applyBorder="1" applyAlignment="1">
      <alignment horizontal="center" vertical="center" wrapText="1"/>
    </xf>
    <xf numFmtId="0" fontId="74" fillId="31" borderId="10" xfId="86" applyNumberFormat="1" applyFont="1" applyFill="1" applyBorder="1" applyAlignment="1">
      <alignment horizontal="center" vertical="center"/>
    </xf>
    <xf numFmtId="0" fontId="74" fillId="31" borderId="16" xfId="86" applyNumberFormat="1" applyFont="1" applyFill="1" applyBorder="1" applyAlignment="1">
      <alignment horizontal="left" vertical="top" wrapText="1"/>
    </xf>
    <xf numFmtId="0" fontId="74" fillId="31" borderId="16" xfId="86" applyNumberFormat="1" applyFont="1" applyFill="1" applyBorder="1" applyAlignment="1">
      <alignment horizontal="center" vertical="top" wrapText="1"/>
    </xf>
    <xf numFmtId="1" fontId="74" fillId="31" borderId="17" xfId="86" applyNumberFormat="1" applyFont="1" applyFill="1" applyBorder="1" applyAlignment="1">
      <alignment horizontal="center" vertical="center" wrapText="1"/>
    </xf>
    <xf numFmtId="0" fontId="74" fillId="31" borderId="19" xfId="86" applyNumberFormat="1" applyFont="1" applyFill="1" applyBorder="1" applyAlignment="1">
      <alignment horizontal="center" vertical="center"/>
    </xf>
    <xf numFmtId="1" fontId="65" fillId="0" borderId="20" xfId="86" applyNumberFormat="1" applyFont="1" applyBorder="1" applyAlignment="1">
      <alignment horizontal="center" vertical="center"/>
    </xf>
    <xf numFmtId="1" fontId="65" fillId="0" borderId="17" xfId="86" applyNumberFormat="1" applyFont="1" applyBorder="1" applyAlignment="1">
      <alignment horizontal="center" vertical="center"/>
    </xf>
    <xf numFmtId="167" fontId="65" fillId="0" borderId="17" xfId="86" applyNumberFormat="1" applyFont="1" applyFill="1" applyBorder="1" applyAlignment="1">
      <alignment horizontal="center" vertical="center"/>
    </xf>
    <xf numFmtId="0" fontId="25" fillId="0" borderId="0" xfId="94" applyFont="1"/>
    <xf numFmtId="0" fontId="26" fillId="0" borderId="10" xfId="95" applyFont="1" applyFill="1" applyBorder="1" applyAlignment="1">
      <alignment horizontal="center" vertical="top"/>
    </xf>
    <xf numFmtId="0" fontId="85" fillId="0" borderId="0" xfId="86" applyFont="1" applyAlignment="1">
      <alignment horizontal="left"/>
    </xf>
    <xf numFmtId="170" fontId="74" fillId="0" borderId="17" xfId="86" applyNumberFormat="1" applyFont="1" applyFill="1" applyBorder="1" applyAlignment="1">
      <alignment horizontal="center" vertical="center"/>
    </xf>
    <xf numFmtId="168" fontId="74" fillId="0" borderId="10" xfId="86" applyNumberFormat="1" applyFont="1" applyFill="1" applyBorder="1" applyAlignment="1">
      <alignment horizontal="center" vertical="center" wrapText="1"/>
    </xf>
    <xf numFmtId="169" fontId="74" fillId="0" borderId="10" xfId="86" applyNumberFormat="1" applyFont="1" applyFill="1" applyBorder="1" applyAlignment="1">
      <alignment horizontal="center" vertical="center" wrapText="1"/>
    </xf>
    <xf numFmtId="1" fontId="74" fillId="0" borderId="10" xfId="86" applyNumberFormat="1" applyFont="1" applyFill="1" applyBorder="1" applyAlignment="1">
      <alignment horizontal="center" vertical="center" wrapText="1"/>
    </xf>
    <xf numFmtId="167" fontId="74" fillId="0" borderId="17" xfId="86" applyNumberFormat="1" applyFont="1" applyFill="1" applyBorder="1" applyAlignment="1">
      <alignment horizontal="center" vertical="center"/>
    </xf>
    <xf numFmtId="0" fontId="74" fillId="0" borderId="16" xfId="86" applyNumberFormat="1" applyFont="1" applyFill="1" applyBorder="1" applyAlignment="1">
      <alignment horizontal="left" vertical="top" wrapText="1"/>
    </xf>
    <xf numFmtId="0" fontId="65" fillId="0" borderId="16" xfId="86" applyNumberFormat="1" applyFont="1" applyFill="1" applyBorder="1" applyAlignment="1">
      <alignment horizontal="left" vertical="top" wrapText="1"/>
    </xf>
    <xf numFmtId="167" fontId="78" fillId="0" borderId="17" xfId="86" applyNumberFormat="1" applyFont="1" applyFill="1" applyBorder="1" applyAlignment="1">
      <alignment horizontal="center" vertical="center"/>
    </xf>
    <xf numFmtId="168" fontId="78" fillId="0" borderId="10" xfId="86" applyNumberFormat="1" applyFont="1" applyFill="1" applyBorder="1" applyAlignment="1">
      <alignment horizontal="center" vertical="center" wrapText="1"/>
    </xf>
    <xf numFmtId="169" fontId="78" fillId="0" borderId="10" xfId="86" applyNumberFormat="1" applyFont="1" applyFill="1" applyBorder="1" applyAlignment="1">
      <alignment horizontal="center" vertical="center" wrapText="1"/>
    </xf>
    <xf numFmtId="0" fontId="78" fillId="0" borderId="16" xfId="86" applyNumberFormat="1" applyFont="1" applyFill="1" applyBorder="1" applyAlignment="1">
      <alignment horizontal="left" vertical="top" wrapText="1"/>
    </xf>
    <xf numFmtId="1" fontId="78" fillId="0" borderId="10" xfId="86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10" xfId="0" applyBorder="1" applyAlignment="1">
      <alignment wrapText="1"/>
    </xf>
    <xf numFmtId="0" fontId="40" fillId="0" borderId="10" xfId="0" applyFont="1" applyBorder="1" applyAlignment="1">
      <alignment horizontal="center" wrapText="1"/>
    </xf>
    <xf numFmtId="2" fontId="3" fillId="0" borderId="10" xfId="94" applyNumberFormat="1" applyFont="1" applyBorder="1" applyAlignment="1">
      <alignment vertical="center" wrapText="1"/>
    </xf>
    <xf numFmtId="0" fontId="40" fillId="0" borderId="10" xfId="0" quotePrefix="1" applyFont="1" applyBorder="1" applyAlignment="1">
      <alignment horizontal="center" wrapText="1"/>
    </xf>
    <xf numFmtId="0" fontId="0" fillId="0" borderId="10" xfId="0" applyFill="1" applyBorder="1" applyAlignment="1">
      <alignment wrapText="1"/>
    </xf>
    <xf numFmtId="2" fontId="26" fillId="30" borderId="10" xfId="94" quotePrefix="1" applyNumberFormat="1" applyFont="1" applyFill="1" applyBorder="1" applyAlignment="1">
      <alignment horizontal="left" vertical="center" wrapText="1"/>
    </xf>
    <xf numFmtId="0" fontId="0" fillId="0" borderId="0" xfId="0" applyAlignment="1"/>
    <xf numFmtId="0" fontId="49" fillId="0" borderId="10" xfId="0" applyFont="1" applyFill="1" applyBorder="1" applyAlignment="1">
      <alignment vertical="center" wrapText="1"/>
    </xf>
    <xf numFmtId="0" fontId="20" fillId="0" borderId="0" xfId="0" applyFont="1"/>
    <xf numFmtId="0" fontId="29" fillId="0" borderId="0" xfId="0" applyFont="1"/>
    <xf numFmtId="0" fontId="53" fillId="0" borderId="0" xfId="0" applyFont="1"/>
    <xf numFmtId="0" fontId="29" fillId="0" borderId="10" xfId="0" applyFont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 wrapText="1"/>
    </xf>
    <xf numFmtId="49" fontId="19" fillId="0" borderId="20" xfId="0" applyNumberFormat="1" applyFont="1" applyBorder="1" applyAlignment="1">
      <alignment horizontal="center" vertical="center"/>
    </xf>
    <xf numFmtId="49" fontId="19" fillId="0" borderId="20" xfId="0" quotePrefix="1" applyNumberFormat="1" applyFont="1" applyBorder="1" applyAlignment="1">
      <alignment horizontal="center" vertical="center"/>
    </xf>
    <xf numFmtId="12" fontId="19" fillId="0" borderId="10" xfId="0" applyNumberFormat="1" applyFont="1" applyBorder="1" applyAlignment="1">
      <alignment vertical="center" wrapText="1"/>
    </xf>
    <xf numFmtId="0" fontId="86" fillId="0" borderId="10" xfId="0" applyFont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/>
    </xf>
    <xf numFmtId="49" fontId="25" fillId="0" borderId="10" xfId="0" applyNumberFormat="1" applyFont="1" applyBorder="1" applyAlignment="1">
      <alignment horizontal="center" vertical="center"/>
    </xf>
    <xf numFmtId="0" fontId="25" fillId="0" borderId="10" xfId="0" quotePrefix="1" applyFont="1" applyBorder="1" applyAlignment="1">
      <alignment horizontal="center" vertical="center"/>
    </xf>
    <xf numFmtId="12" fontId="25" fillId="0" borderId="10" xfId="0" applyNumberFormat="1" applyFont="1" applyBorder="1" applyAlignment="1">
      <alignment vertical="center" wrapText="1"/>
    </xf>
    <xf numFmtId="0" fontId="25" fillId="0" borderId="10" xfId="0" applyFont="1" applyBorder="1" applyAlignment="1">
      <alignment horizontal="center" vertical="center" wrapText="1"/>
    </xf>
    <xf numFmtId="0" fontId="19" fillId="0" borderId="20" xfId="0" quotePrefix="1" applyFont="1" applyBorder="1" applyAlignment="1">
      <alignment horizontal="center" vertical="center"/>
    </xf>
    <xf numFmtId="0" fontId="25" fillId="0" borderId="20" xfId="0" quotePrefix="1" applyFont="1" applyBorder="1" applyAlignment="1">
      <alignment horizontal="center" vertical="center"/>
    </xf>
    <xf numFmtId="49" fontId="25" fillId="0" borderId="20" xfId="0" applyNumberFormat="1" applyFont="1" applyBorder="1" applyAlignment="1">
      <alignment horizontal="center" vertical="center"/>
    </xf>
    <xf numFmtId="0" fontId="29" fillId="0" borderId="10" xfId="0" applyFont="1" applyBorder="1" applyAlignment="1">
      <alignment vertical="center" wrapText="1"/>
    </xf>
    <xf numFmtId="165" fontId="53" fillId="0" borderId="21" xfId="89" applyNumberFormat="1" applyFont="1" applyBorder="1" applyAlignment="1" applyProtection="1">
      <alignment horizontal="right" vertical="top" wrapText="1"/>
    </xf>
    <xf numFmtId="0" fontId="57" fillId="0" borderId="22" xfId="89" applyFont="1" applyBorder="1" applyAlignment="1" applyProtection="1">
      <alignment horizontal="center" vertical="top" wrapText="1"/>
    </xf>
    <xf numFmtId="165" fontId="53" fillId="0" borderId="12" xfId="89" applyNumberFormat="1" applyFont="1" applyBorder="1" applyAlignment="1" applyProtection="1">
      <alignment horizontal="right" vertical="top" wrapText="1"/>
    </xf>
    <xf numFmtId="0" fontId="62" fillId="0" borderId="23" xfId="89" applyFont="1" applyBorder="1" applyAlignment="1" applyProtection="1">
      <alignment horizontal="center" vertical="top" wrapText="1"/>
    </xf>
    <xf numFmtId="169" fontId="88" fillId="0" borderId="10" xfId="86" applyNumberFormat="1" applyFont="1" applyFill="1" applyBorder="1" applyAlignment="1">
      <alignment horizontal="center" vertical="center" wrapText="1"/>
    </xf>
    <xf numFmtId="0" fontId="25" fillId="0" borderId="16" xfId="86" applyNumberFormat="1" applyFont="1" applyFill="1" applyBorder="1" applyAlignment="1">
      <alignment horizontal="left" vertical="top" wrapText="1"/>
    </xf>
    <xf numFmtId="0" fontId="89" fillId="0" borderId="16" xfId="86" applyNumberFormat="1" applyFont="1" applyFill="1" applyBorder="1" applyAlignment="1">
      <alignment horizontal="left" vertical="top" wrapText="1"/>
    </xf>
    <xf numFmtId="170" fontId="65" fillId="0" borderId="24" xfId="86" applyNumberFormat="1" applyFont="1" applyFill="1" applyBorder="1" applyAlignment="1">
      <alignment horizontal="center" vertical="center"/>
    </xf>
    <xf numFmtId="1" fontId="65" fillId="0" borderId="25" xfId="86" applyNumberFormat="1" applyFont="1" applyFill="1" applyBorder="1" applyAlignment="1">
      <alignment horizontal="center" vertical="center" wrapText="1"/>
    </xf>
    <xf numFmtId="169" fontId="65" fillId="0" borderId="25" xfId="86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2" fontId="36" fillId="0" borderId="0" xfId="0" applyNumberFormat="1" applyFont="1" applyFill="1" applyAlignment="1" applyProtection="1">
      <alignment vertical="top"/>
    </xf>
    <xf numFmtId="0" fontId="29" fillId="0" borderId="10" xfId="0" applyFont="1" applyBorder="1" applyAlignment="1">
      <alignment wrapText="1"/>
    </xf>
    <xf numFmtId="0" fontId="25" fillId="0" borderId="10" xfId="89" applyFont="1" applyFill="1" applyBorder="1" applyAlignment="1">
      <alignment wrapText="1"/>
    </xf>
    <xf numFmtId="0" fontId="43" fillId="0" borderId="0" xfId="0" applyFont="1" applyAlignment="1">
      <alignment wrapText="1"/>
    </xf>
    <xf numFmtId="0" fontId="57" fillId="0" borderId="18" xfId="89" applyFont="1" applyBorder="1" applyAlignment="1" applyProtection="1">
      <alignment horizontal="center" vertical="top" wrapText="1"/>
    </xf>
    <xf numFmtId="165" fontId="53" fillId="0" borderId="26" xfId="89" applyNumberFormat="1" applyFont="1" applyBorder="1" applyAlignment="1" applyProtection="1">
      <alignment horizontal="right" vertical="top" wrapText="1"/>
    </xf>
    <xf numFmtId="0" fontId="63" fillId="0" borderId="10" xfId="89" applyFont="1" applyBorder="1" applyAlignment="1" applyProtection="1">
      <alignment horizontal="center" vertical="top" wrapText="1"/>
    </xf>
    <xf numFmtId="165" fontId="64" fillId="0" borderId="10" xfId="89" applyNumberFormat="1" applyFont="1" applyBorder="1" applyAlignment="1" applyProtection="1">
      <alignment horizontal="right" vertical="top" wrapText="1"/>
    </xf>
    <xf numFmtId="165" fontId="64" fillId="0" borderId="21" xfId="89" applyNumberFormat="1" applyFont="1" applyBorder="1" applyAlignment="1" applyProtection="1">
      <alignment horizontal="right" vertical="top" wrapText="1"/>
    </xf>
    <xf numFmtId="2" fontId="74" fillId="31" borderId="27" xfId="86" applyNumberFormat="1" applyFont="1" applyFill="1" applyBorder="1" applyAlignment="1">
      <alignment horizontal="right" vertical="center"/>
    </xf>
    <xf numFmtId="2" fontId="77" fillId="31" borderId="28" xfId="86" applyNumberFormat="1" applyFont="1" applyFill="1" applyBorder="1" applyAlignment="1">
      <alignment horizontal="right" vertical="center"/>
    </xf>
    <xf numFmtId="2" fontId="77" fillId="31" borderId="19" xfId="86" applyNumberFormat="1" applyFont="1" applyFill="1" applyBorder="1" applyAlignment="1">
      <alignment horizontal="right" vertical="center"/>
    </xf>
    <xf numFmtId="0" fontId="27" fillId="0" borderId="10" xfId="0" applyFont="1" applyBorder="1" applyAlignment="1">
      <alignment wrapText="1"/>
    </xf>
    <xf numFmtId="0" fontId="27" fillId="0" borderId="0" xfId="0" applyFont="1" applyAlignment="1">
      <alignment wrapText="1"/>
    </xf>
    <xf numFmtId="0" fontId="35" fillId="0" borderId="10" xfId="95" applyFont="1" applyBorder="1" applyAlignment="1">
      <alignment horizontal="center" vertical="top" wrapText="1"/>
    </xf>
    <xf numFmtId="0" fontId="26" fillId="0" borderId="10" xfId="95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9" xfId="0" applyFont="1" applyBorder="1" applyAlignment="1">
      <alignment horizontal="center"/>
    </xf>
    <xf numFmtId="1" fontId="35" fillId="0" borderId="0" xfId="91" applyNumberFormat="1" applyFont="1" applyFill="1" applyBorder="1" applyAlignment="1">
      <alignment horizontal="center" vertical="top"/>
    </xf>
    <xf numFmtId="3" fontId="35" fillId="0" borderId="0" xfId="91" applyNumberFormat="1" applyFont="1" applyBorder="1" applyAlignment="1">
      <alignment horizontal="center" vertical="top"/>
    </xf>
    <xf numFmtId="0" fontId="35" fillId="0" borderId="10" xfId="95" applyFont="1" applyBorder="1" applyAlignment="1">
      <alignment horizontal="center" vertical="top"/>
    </xf>
    <xf numFmtId="2" fontId="26" fillId="0" borderId="10" xfId="95" applyNumberFormat="1" applyFont="1" applyBorder="1" applyAlignment="1">
      <alignment horizontal="right" vertical="top"/>
    </xf>
    <xf numFmtId="2" fontId="59" fillId="0" borderId="10" xfId="90" applyNumberFormat="1" applyFont="1" applyBorder="1" applyAlignment="1" applyProtection="1">
      <alignment horizontal="right" vertical="top" wrapText="1"/>
    </xf>
    <xf numFmtId="2" fontId="45" fillId="0" borderId="10" xfId="90" applyNumberFormat="1" applyFont="1" applyBorder="1" applyAlignment="1" applyProtection="1">
      <alignment horizontal="right" vertical="top" wrapText="1"/>
    </xf>
    <xf numFmtId="2" fontId="35" fillId="0" borderId="10" xfId="95" applyNumberFormat="1" applyFont="1" applyBorder="1" applyAlignment="1">
      <alignment horizontal="right" vertical="top"/>
    </xf>
    <xf numFmtId="0" fontId="45" fillId="0" borderId="10" xfId="90" applyFont="1" applyBorder="1" applyAlignment="1" applyProtection="1">
      <alignment horizontal="center" vertical="top" wrapText="1"/>
    </xf>
    <xf numFmtId="0" fontId="26" fillId="0" borderId="10" xfId="87" applyFont="1" applyBorder="1" applyAlignment="1">
      <alignment horizontal="center" vertical="top" wrapText="1"/>
    </xf>
    <xf numFmtId="2" fontId="82" fillId="0" borderId="10" xfId="95" applyNumberFormat="1" applyFont="1" applyFill="1" applyBorder="1" applyAlignment="1">
      <alignment horizontal="right" vertical="top"/>
    </xf>
    <xf numFmtId="0" fontId="35" fillId="0" borderId="10" xfId="95" applyFont="1" applyBorder="1" applyAlignment="1">
      <alignment wrapText="1"/>
    </xf>
    <xf numFmtId="2" fontId="82" fillId="0" borderId="10" xfId="95" applyNumberFormat="1" applyFont="1" applyBorder="1" applyAlignment="1">
      <alignment horizontal="right" vertical="top"/>
    </xf>
    <xf numFmtId="2" fontId="26" fillId="0" borderId="10" xfId="95" applyNumberFormat="1" applyFont="1" applyFill="1" applyBorder="1" applyAlignment="1">
      <alignment horizontal="right" vertical="top"/>
    </xf>
    <xf numFmtId="2" fontId="35" fillId="0" borderId="10" xfId="95" applyNumberFormat="1" applyFont="1" applyFill="1" applyBorder="1" applyAlignment="1">
      <alignment horizontal="right" vertical="top"/>
    </xf>
    <xf numFmtId="0" fontId="26" fillId="0" borderId="10" xfId="95" applyFont="1" applyFill="1" applyBorder="1"/>
    <xf numFmtId="0" fontId="82" fillId="0" borderId="0" xfId="95" applyFont="1" applyBorder="1"/>
    <xf numFmtId="3" fontId="82" fillId="0" borderId="0" xfId="95" applyNumberFormat="1" applyFont="1" applyFill="1" applyBorder="1" applyAlignment="1">
      <alignment horizontal="right" vertical="top"/>
    </xf>
    <xf numFmtId="2" fontId="74" fillId="31" borderId="29" xfId="86" applyNumberFormat="1" applyFont="1" applyFill="1" applyBorder="1" applyAlignment="1">
      <alignment horizontal="right" vertical="center"/>
    </xf>
    <xf numFmtId="2" fontId="74" fillId="31" borderId="10" xfId="86" applyNumberFormat="1" applyFont="1" applyFill="1" applyBorder="1" applyAlignment="1">
      <alignment horizontal="right" vertical="center"/>
    </xf>
    <xf numFmtId="2" fontId="74" fillId="31" borderId="30" xfId="86" applyNumberFormat="1" applyFont="1" applyFill="1" applyBorder="1" applyAlignment="1">
      <alignment horizontal="right" vertical="center"/>
    </xf>
    <xf numFmtId="2" fontId="74" fillId="31" borderId="17" xfId="86" applyNumberFormat="1" applyFont="1" applyFill="1" applyBorder="1" applyAlignment="1">
      <alignment horizontal="right" vertical="center"/>
    </xf>
    <xf numFmtId="2" fontId="74" fillId="31" borderId="31" xfId="86" applyNumberFormat="1" applyFont="1" applyFill="1" applyBorder="1" applyAlignment="1">
      <alignment horizontal="right" vertical="center"/>
    </xf>
    <xf numFmtId="2" fontId="74" fillId="31" borderId="32" xfId="86" applyNumberFormat="1" applyFont="1" applyFill="1" applyBorder="1" applyAlignment="1">
      <alignment horizontal="right" vertical="center"/>
    </xf>
    <xf numFmtId="2" fontId="77" fillId="31" borderId="29" xfId="86" applyNumberFormat="1" applyFont="1" applyFill="1" applyBorder="1" applyAlignment="1">
      <alignment horizontal="right" vertical="center"/>
    </xf>
    <xf numFmtId="2" fontId="77" fillId="31" borderId="10" xfId="86" applyNumberFormat="1" applyFont="1" applyFill="1" applyBorder="1" applyAlignment="1">
      <alignment horizontal="right" vertical="center"/>
    </xf>
    <xf numFmtId="2" fontId="77" fillId="27" borderId="17" xfId="86" applyNumberFormat="1" applyFont="1" applyFill="1" applyBorder="1" applyAlignment="1">
      <alignment horizontal="right" vertical="center"/>
    </xf>
    <xf numFmtId="2" fontId="77" fillId="0" borderId="10" xfId="86" applyNumberFormat="1" applyFont="1" applyBorder="1" applyAlignment="1">
      <alignment horizontal="right" vertical="center"/>
    </xf>
    <xf numFmtId="2" fontId="75" fillId="27" borderId="17" xfId="86" applyNumberFormat="1" applyFont="1" applyFill="1" applyBorder="1" applyAlignment="1">
      <alignment horizontal="right" vertical="center"/>
    </xf>
    <xf numFmtId="2" fontId="75" fillId="0" borderId="10" xfId="86" applyNumberFormat="1" applyFont="1" applyBorder="1" applyAlignment="1">
      <alignment horizontal="right" vertical="center"/>
    </xf>
    <xf numFmtId="2" fontId="75" fillId="0" borderId="20" xfId="86" applyNumberFormat="1" applyFont="1" applyBorder="1" applyAlignment="1">
      <alignment horizontal="right" vertical="center"/>
    </xf>
    <xf numFmtId="2" fontId="75" fillId="0" borderId="16" xfId="86" applyNumberFormat="1" applyFont="1" applyBorder="1" applyAlignment="1">
      <alignment horizontal="right" vertical="center"/>
    </xf>
    <xf numFmtId="2" fontId="79" fillId="0" borderId="10" xfId="86" applyNumberFormat="1" applyFont="1" applyBorder="1" applyAlignment="1">
      <alignment horizontal="right" vertical="center"/>
    </xf>
    <xf numFmtId="2" fontId="79" fillId="0" borderId="16" xfId="86" applyNumberFormat="1" applyFont="1" applyBorder="1" applyAlignment="1">
      <alignment horizontal="right" vertical="center"/>
    </xf>
    <xf numFmtId="2" fontId="77" fillId="0" borderId="20" xfId="86" applyNumberFormat="1" applyFont="1" applyBorder="1" applyAlignment="1">
      <alignment horizontal="right" vertical="center"/>
    </xf>
    <xf numFmtId="2" fontId="75" fillId="0" borderId="17" xfId="86" applyNumberFormat="1" applyFont="1" applyBorder="1" applyAlignment="1">
      <alignment horizontal="right" vertical="center"/>
    </xf>
    <xf numFmtId="2" fontId="75" fillId="27" borderId="29" xfId="86" applyNumberFormat="1" applyFont="1" applyFill="1" applyBorder="1" applyAlignment="1">
      <alignment horizontal="right" vertical="center"/>
    </xf>
    <xf numFmtId="2" fontId="75" fillId="0" borderId="30" xfId="86" applyNumberFormat="1" applyFont="1" applyBorder="1" applyAlignment="1">
      <alignment horizontal="right" vertical="center"/>
    </xf>
    <xf numFmtId="2" fontId="75" fillId="0" borderId="31" xfId="86" applyNumberFormat="1" applyFont="1" applyBorder="1" applyAlignment="1">
      <alignment horizontal="right" vertical="center"/>
    </xf>
    <xf numFmtId="2" fontId="77" fillId="27" borderId="29" xfId="86" applyNumberFormat="1" applyFont="1" applyFill="1" applyBorder="1" applyAlignment="1">
      <alignment horizontal="right" vertical="center"/>
    </xf>
    <xf numFmtId="2" fontId="75" fillId="0" borderId="25" xfId="86" applyNumberFormat="1" applyFont="1" applyBorder="1" applyAlignment="1">
      <alignment horizontal="right" vertical="center"/>
    </xf>
    <xf numFmtId="2" fontId="75" fillId="0" borderId="33" xfId="86" applyNumberFormat="1" applyFont="1" applyBorder="1" applyAlignment="1">
      <alignment horizontal="right" vertical="center"/>
    </xf>
    <xf numFmtId="2" fontId="75" fillId="27" borderId="34" xfId="86" applyNumberFormat="1" applyFont="1" applyFill="1" applyBorder="1" applyAlignment="1">
      <alignment horizontal="right" vertical="center"/>
    </xf>
    <xf numFmtId="2" fontId="74" fillId="31" borderId="35" xfId="86" applyNumberFormat="1" applyFont="1" applyFill="1" applyBorder="1" applyAlignment="1">
      <alignment horizontal="right" vertical="center"/>
    </xf>
    <xf numFmtId="2" fontId="77" fillId="31" borderId="36" xfId="86" applyNumberFormat="1" applyFont="1" applyFill="1" applyBorder="1" applyAlignment="1">
      <alignment horizontal="right" vertical="center"/>
    </xf>
    <xf numFmtId="2" fontId="77" fillId="31" borderId="37" xfId="86" applyNumberFormat="1" applyFont="1" applyFill="1" applyBorder="1" applyAlignment="1">
      <alignment horizontal="right" vertical="center"/>
    </xf>
    <xf numFmtId="2" fontId="77" fillId="31" borderId="38" xfId="86" applyNumberFormat="1" applyFont="1" applyFill="1" applyBorder="1" applyAlignment="1">
      <alignment horizontal="right" vertical="center"/>
    </xf>
    <xf numFmtId="2" fontId="86" fillId="0" borderId="10" xfId="0" applyNumberFormat="1" applyFont="1" applyBorder="1" applyAlignment="1">
      <alignment horizontal="center" vertical="center" wrapText="1"/>
    </xf>
    <xf numFmtId="2" fontId="29" fillId="0" borderId="10" xfId="0" applyNumberFormat="1" applyFont="1" applyBorder="1" applyAlignment="1">
      <alignment horizontal="center" vertical="center" wrapText="1"/>
    </xf>
    <xf numFmtId="2" fontId="25" fillId="0" borderId="10" xfId="0" applyNumberFormat="1" applyFont="1" applyBorder="1" applyAlignment="1">
      <alignment horizontal="center" vertical="center" wrapText="1"/>
    </xf>
    <xf numFmtId="171" fontId="86" fillId="0" borderId="10" xfId="0" applyNumberFormat="1" applyFont="1" applyBorder="1" applyAlignment="1">
      <alignment horizontal="center" vertical="center" wrapText="1"/>
    </xf>
    <xf numFmtId="171" fontId="29" fillId="0" borderId="10" xfId="0" applyNumberFormat="1" applyFont="1" applyBorder="1" applyAlignment="1">
      <alignment horizontal="center" vertical="center" wrapText="1"/>
    </xf>
    <xf numFmtId="171" fontId="25" fillId="0" borderId="10" xfId="0" applyNumberFormat="1" applyFont="1" applyBorder="1" applyAlignment="1">
      <alignment horizontal="center" vertical="center" wrapText="1"/>
    </xf>
    <xf numFmtId="0" fontId="35" fillId="0" borderId="10" xfId="95" applyFont="1" applyBorder="1" applyAlignment="1">
      <alignment horizontal="center"/>
    </xf>
    <xf numFmtId="0" fontId="35" fillId="0" borderId="10" xfId="95" applyFont="1" applyBorder="1" applyAlignment="1">
      <alignment horizontal="left"/>
    </xf>
    <xf numFmtId="0" fontId="26" fillId="0" borderId="10" xfId="95" applyFont="1" applyBorder="1" applyAlignment="1">
      <alignment horizontal="left"/>
    </xf>
    <xf numFmtId="2" fontId="29" fillId="0" borderId="10" xfId="0" applyNumberFormat="1" applyFont="1" applyFill="1" applyBorder="1" applyAlignment="1">
      <alignment horizontal="center" vertical="center" wrapText="1"/>
    </xf>
    <xf numFmtId="0" fontId="59" fillId="0" borderId="10" xfId="90" applyFont="1" applyBorder="1" applyAlignment="1" applyProtection="1">
      <alignment horizontal="center" vertical="top" wrapText="1"/>
    </xf>
    <xf numFmtId="4" fontId="29" fillId="0" borderId="10" xfId="75" applyNumberFormat="1" applyFont="1" applyBorder="1" applyAlignment="1">
      <alignment horizontal="right" vertical="center"/>
    </xf>
    <xf numFmtId="4" fontId="31" fillId="0" borderId="10" xfId="89" applyNumberFormat="1" applyFont="1" applyBorder="1" applyAlignment="1">
      <alignment horizontal="right" vertical="center"/>
    </xf>
    <xf numFmtId="0" fontId="35" fillId="0" borderId="10" xfId="95" applyFont="1" applyBorder="1" applyAlignment="1">
      <alignment vertical="top" wrapText="1"/>
    </xf>
    <xf numFmtId="0" fontId="62" fillId="0" borderId="12" xfId="89" applyFont="1" applyBorder="1" applyAlignment="1" applyProtection="1">
      <alignment horizontal="center" vertical="center" wrapText="1"/>
    </xf>
    <xf numFmtId="0" fontId="62" fillId="0" borderId="23" xfId="89" applyFont="1" applyBorder="1" applyAlignment="1" applyProtection="1">
      <alignment horizontal="center" vertical="center" wrapText="1"/>
    </xf>
    <xf numFmtId="0" fontId="53" fillId="0" borderId="11" xfId="89" applyFont="1" applyBorder="1" applyAlignment="1" applyProtection="1">
      <alignment horizontal="left" vertical="top" wrapText="1"/>
    </xf>
    <xf numFmtId="0" fontId="53" fillId="0" borderId="45" xfId="89" applyFont="1" applyBorder="1" applyAlignment="1" applyProtection="1">
      <alignment horizontal="left" vertical="top" wrapText="1"/>
    </xf>
    <xf numFmtId="0" fontId="53" fillId="0" borderId="21" xfId="89" applyFont="1" applyBorder="1" applyAlignment="1" applyProtection="1">
      <alignment horizontal="left" vertical="top" wrapText="1"/>
    </xf>
    <xf numFmtId="0" fontId="62" fillId="0" borderId="11" xfId="89" applyFont="1" applyBorder="1" applyAlignment="1" applyProtection="1">
      <alignment horizontal="center" vertical="center" wrapText="1"/>
    </xf>
    <xf numFmtId="0" fontId="64" fillId="0" borderId="11" xfId="89" applyFont="1" applyBorder="1" applyAlignment="1" applyProtection="1">
      <alignment horizontal="left" vertical="top" wrapText="1"/>
    </xf>
    <xf numFmtId="0" fontId="64" fillId="0" borderId="45" xfId="89" applyFont="1" applyBorder="1" applyAlignment="1" applyProtection="1">
      <alignment horizontal="left" vertical="top" wrapText="1"/>
    </xf>
    <xf numFmtId="0" fontId="64" fillId="0" borderId="21" xfId="89" applyFont="1" applyBorder="1" applyAlignment="1" applyProtection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84" fillId="0" borderId="21" xfId="0" applyFont="1" applyBorder="1" applyAlignment="1">
      <alignment horizontal="left" vertical="top" wrapText="1"/>
    </xf>
    <xf numFmtId="0" fontId="53" fillId="0" borderId="39" xfId="89" applyFont="1" applyBorder="1" applyAlignment="1" applyProtection="1">
      <alignment horizontal="center" vertical="top" wrapText="1"/>
    </xf>
    <xf numFmtId="0" fontId="53" fillId="0" borderId="48" xfId="89" applyFont="1" applyBorder="1" applyAlignment="1" applyProtection="1">
      <alignment horizontal="center" vertical="top" wrapText="1"/>
    </xf>
    <xf numFmtId="0" fontId="53" fillId="0" borderId="12" xfId="89" applyFont="1" applyBorder="1" applyAlignment="1" applyProtection="1">
      <alignment horizontal="left" vertical="top" wrapText="1"/>
    </xf>
    <xf numFmtId="0" fontId="53" fillId="0" borderId="44" xfId="89" applyFont="1" applyBorder="1" applyAlignment="1" applyProtection="1">
      <alignment horizontal="left" vertical="top" wrapText="1"/>
    </xf>
    <xf numFmtId="0" fontId="53" fillId="0" borderId="42" xfId="89" applyFont="1" applyBorder="1" applyAlignment="1" applyProtection="1">
      <alignment horizontal="left" vertical="top" wrapText="1"/>
    </xf>
    <xf numFmtId="0" fontId="64" fillId="0" borderId="10" xfId="89" applyFont="1" applyBorder="1" applyAlignment="1" applyProtection="1">
      <alignment horizontal="center" vertical="top" wrapText="1"/>
    </xf>
    <xf numFmtId="0" fontId="53" fillId="0" borderId="40" xfId="89" applyFont="1" applyBorder="1" applyAlignment="1" applyProtection="1">
      <alignment horizontal="left" vertical="top" wrapText="1"/>
    </xf>
    <xf numFmtId="0" fontId="53" fillId="0" borderId="41" xfId="89" applyFont="1" applyBorder="1" applyAlignment="1" applyProtection="1">
      <alignment horizontal="left" vertical="top" wrapText="1"/>
    </xf>
    <xf numFmtId="0" fontId="67" fillId="0" borderId="14" xfId="89" applyFont="1" applyBorder="1" applyAlignment="1" applyProtection="1">
      <alignment horizontal="center" vertical="top" wrapText="1"/>
    </xf>
    <xf numFmtId="0" fontId="62" fillId="0" borderId="0" xfId="89" applyFont="1" applyBorder="1" applyAlignment="1" applyProtection="1">
      <alignment horizontal="left" vertical="top" wrapText="1"/>
    </xf>
    <xf numFmtId="0" fontId="53" fillId="0" borderId="20" xfId="89" applyFont="1" applyBorder="1" applyAlignment="1" applyProtection="1">
      <alignment horizontal="center" vertical="top" wrapText="1"/>
    </xf>
    <xf numFmtId="0" fontId="53" fillId="0" borderId="31" xfId="89" applyFont="1" applyBorder="1" applyAlignment="1" applyProtection="1">
      <alignment horizontal="center" vertical="top" wrapText="1"/>
    </xf>
    <xf numFmtId="0" fontId="62" fillId="0" borderId="46" xfId="89" applyFont="1" applyBorder="1" applyAlignment="1" applyProtection="1">
      <alignment horizontal="left" vertical="top" wrapText="1"/>
    </xf>
    <xf numFmtId="0" fontId="62" fillId="0" borderId="47" xfId="89" applyFont="1" applyBorder="1" applyAlignment="1" applyProtection="1">
      <alignment horizontal="left" vertical="top" wrapText="1"/>
    </xf>
    <xf numFmtId="0" fontId="53" fillId="0" borderId="20" xfId="89" applyFont="1" applyBorder="1" applyAlignment="1" applyProtection="1">
      <alignment horizontal="left" vertical="top" wrapText="1"/>
    </xf>
    <xf numFmtId="0" fontId="53" fillId="0" borderId="43" xfId="89" applyFont="1" applyBorder="1" applyAlignment="1" applyProtection="1">
      <alignment horizontal="left" vertical="top" wrapText="1"/>
    </xf>
    <xf numFmtId="0" fontId="66" fillId="0" borderId="13" xfId="89" applyFont="1" applyBorder="1" applyAlignment="1" applyProtection="1">
      <alignment horizontal="center" vertical="top" wrapText="1"/>
    </xf>
    <xf numFmtId="0" fontId="64" fillId="0" borderId="11" xfId="89" applyFont="1" applyBorder="1" applyAlignment="1" applyProtection="1">
      <alignment horizontal="center" vertical="center" wrapText="1"/>
    </xf>
    <xf numFmtId="0" fontId="28" fillId="0" borderId="0" xfId="89" applyFont="1" applyBorder="1" applyAlignment="1" applyProtection="1">
      <alignment horizontal="center" vertical="top" wrapText="1"/>
    </xf>
    <xf numFmtId="0" fontId="87" fillId="0" borderId="0" xfId="89" applyFont="1" applyBorder="1" applyAlignment="1" applyProtection="1">
      <alignment horizontal="center" vertical="center" wrapText="1"/>
    </xf>
    <xf numFmtId="0" fontId="62" fillId="0" borderId="40" xfId="89" applyFont="1" applyBorder="1" applyAlignment="1" applyProtection="1">
      <alignment horizontal="center" vertical="center" wrapText="1"/>
    </xf>
    <xf numFmtId="0" fontId="62" fillId="0" borderId="41" xfId="89" applyFont="1" applyBorder="1" applyAlignment="1" applyProtection="1">
      <alignment horizontal="center" vertical="center" wrapText="1"/>
    </xf>
    <xf numFmtId="0" fontId="62" fillId="0" borderId="46" xfId="89" applyFont="1" applyBorder="1" applyAlignment="1" applyProtection="1">
      <alignment horizontal="center" vertical="center" wrapText="1"/>
    </xf>
    <xf numFmtId="0" fontId="62" fillId="0" borderId="47" xfId="89" applyFont="1" applyBorder="1" applyAlignment="1" applyProtection="1">
      <alignment horizontal="center" vertical="center" wrapText="1"/>
    </xf>
    <xf numFmtId="0" fontId="59" fillId="0" borderId="0" xfId="89" applyFont="1" applyBorder="1" applyAlignment="1" applyProtection="1">
      <alignment horizontal="center" vertical="top" wrapText="1"/>
    </xf>
    <xf numFmtId="0" fontId="62" fillId="0" borderId="45" xfId="89" applyFont="1" applyBorder="1" applyAlignment="1" applyProtection="1">
      <alignment horizontal="center" vertical="center" wrapText="1"/>
    </xf>
    <xf numFmtId="0" fontId="62" fillId="0" borderId="21" xfId="89" applyFont="1" applyBorder="1" applyAlignment="1" applyProtection="1">
      <alignment horizontal="center" vertical="center" wrapText="1"/>
    </xf>
    <xf numFmtId="0" fontId="57" fillId="0" borderId="13" xfId="89" applyFont="1" applyBorder="1" applyAlignment="1" applyProtection="1">
      <alignment horizontal="right" vertical="center" wrapText="1"/>
    </xf>
    <xf numFmtId="0" fontId="27" fillId="0" borderId="0" xfId="0" applyNumberFormat="1" applyFont="1" applyFill="1" applyAlignment="1" applyProtection="1">
      <alignment horizontal="center" vertical="center" wrapText="1"/>
    </xf>
    <xf numFmtId="0" fontId="33" fillId="0" borderId="0" xfId="0" applyNumberFormat="1" applyFont="1" applyFill="1" applyAlignment="1" applyProtection="1">
      <alignment horizontal="right" vertical="center"/>
    </xf>
    <xf numFmtId="0" fontId="27" fillId="0" borderId="0" xfId="0" applyNumberFormat="1" applyFont="1" applyFill="1" applyAlignment="1" applyProtection="1">
      <alignment wrapText="1"/>
    </xf>
    <xf numFmtId="0" fontId="0" fillId="0" borderId="0" xfId="0" applyAlignment="1">
      <alignment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49" fontId="34" fillId="0" borderId="0" xfId="0" applyNumberFormat="1" applyFont="1" applyFill="1" applyAlignment="1">
      <alignment horizontal="left" vertical="center"/>
    </xf>
    <xf numFmtId="0" fontId="0" fillId="0" borderId="0" xfId="0" applyAlignment="1"/>
    <xf numFmtId="0" fontId="18" fillId="0" borderId="0" xfId="0" applyFont="1" applyFill="1" applyAlignment="1">
      <alignment horizontal="left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31" fillId="0" borderId="13" xfId="89" applyFont="1" applyBorder="1" applyAlignment="1" applyProtection="1">
      <alignment horizontal="center" vertical="top" wrapText="1"/>
    </xf>
    <xf numFmtId="0" fontId="73" fillId="0" borderId="58" xfId="86" applyNumberFormat="1" applyFont="1" applyBorder="1" applyAlignment="1">
      <alignment horizontal="center" vertical="center" wrapText="1"/>
    </xf>
    <xf numFmtId="0" fontId="73" fillId="0" borderId="10" xfId="86" applyNumberFormat="1" applyFont="1" applyBorder="1" applyAlignment="1">
      <alignment horizontal="center" vertical="center" wrapText="1"/>
    </xf>
    <xf numFmtId="0" fontId="73" fillId="0" borderId="22" xfId="86" applyNumberFormat="1" applyFont="1" applyBorder="1" applyAlignment="1">
      <alignment horizontal="center" vertical="center" wrapText="1"/>
    </xf>
    <xf numFmtId="0" fontId="73" fillId="0" borderId="52" xfId="86" applyNumberFormat="1" applyFont="1" applyBorder="1" applyAlignment="1">
      <alignment horizontal="center" vertical="center" wrapText="1"/>
    </xf>
    <xf numFmtId="0" fontId="27" fillId="0" borderId="0" xfId="94" applyFont="1" applyAlignment="1">
      <alignment horizontal="left"/>
    </xf>
    <xf numFmtId="0" fontId="73" fillId="0" borderId="61" xfId="86" applyNumberFormat="1" applyFont="1" applyBorder="1" applyAlignment="1">
      <alignment horizontal="center" vertical="center" wrapText="1"/>
    </xf>
    <xf numFmtId="0" fontId="73" fillId="0" borderId="50" xfId="86" applyNumberFormat="1" applyFont="1" applyBorder="1" applyAlignment="1">
      <alignment horizontal="center" vertical="center" wrapText="1"/>
    </xf>
    <xf numFmtId="0" fontId="73" fillId="0" borderId="56" xfId="86" applyNumberFormat="1" applyFont="1" applyBorder="1" applyAlignment="1">
      <alignment horizontal="center" vertical="center" wrapText="1"/>
    </xf>
    <xf numFmtId="0" fontId="73" fillId="0" borderId="35" xfId="86" applyNumberFormat="1" applyFont="1" applyBorder="1" applyAlignment="1">
      <alignment horizontal="center" vertical="center" wrapText="1"/>
    </xf>
    <xf numFmtId="0" fontId="73" fillId="0" borderId="57" xfId="86" applyNumberFormat="1" applyFont="1" applyBorder="1" applyAlignment="1">
      <alignment horizontal="center" vertical="center" wrapText="1"/>
    </xf>
    <xf numFmtId="0" fontId="74" fillId="0" borderId="44" xfId="86" applyNumberFormat="1" applyFont="1" applyBorder="1" applyAlignment="1">
      <alignment horizontal="center"/>
    </xf>
    <xf numFmtId="0" fontId="73" fillId="0" borderId="59" xfId="86" applyNumberFormat="1" applyFont="1" applyBorder="1" applyAlignment="1">
      <alignment horizontal="center" vertical="center" wrapText="1"/>
    </xf>
    <xf numFmtId="0" fontId="73" fillId="0" borderId="60" xfId="86" applyNumberFormat="1" applyFont="1" applyBorder="1" applyAlignment="1">
      <alignment horizontal="center" vertical="center" wrapText="1"/>
    </xf>
    <xf numFmtId="0" fontId="71" fillId="0" borderId="49" xfId="86" applyNumberFormat="1" applyFont="1" applyBorder="1" applyAlignment="1">
      <alignment horizontal="center" vertical="center" wrapText="1"/>
    </xf>
    <xf numFmtId="0" fontId="71" fillId="0" borderId="34" xfId="86" applyNumberFormat="1" applyFont="1" applyBorder="1" applyAlignment="1">
      <alignment horizontal="center" vertical="center" wrapText="1"/>
    </xf>
    <xf numFmtId="0" fontId="71" fillId="0" borderId="50" xfId="86" applyNumberFormat="1" applyFont="1" applyBorder="1" applyAlignment="1">
      <alignment horizontal="center" vertical="center" wrapText="1"/>
    </xf>
    <xf numFmtId="0" fontId="72" fillId="0" borderId="51" xfId="86" applyNumberFormat="1" applyFont="1" applyBorder="1" applyAlignment="1">
      <alignment horizontal="center" vertical="center" wrapText="1"/>
    </xf>
    <xf numFmtId="0" fontId="72" fillId="0" borderId="25" xfId="86" applyNumberFormat="1" applyFont="1" applyBorder="1" applyAlignment="1">
      <alignment horizontal="center" vertical="center" wrapText="1"/>
    </xf>
    <xf numFmtId="0" fontId="72" fillId="0" borderId="52" xfId="86" applyNumberFormat="1" applyFont="1" applyBorder="1" applyAlignment="1">
      <alignment horizontal="center" vertical="center" wrapText="1"/>
    </xf>
    <xf numFmtId="0" fontId="71" fillId="0" borderId="51" xfId="86" applyNumberFormat="1" applyFont="1" applyBorder="1" applyAlignment="1">
      <alignment horizontal="center" vertical="center" wrapText="1"/>
    </xf>
    <xf numFmtId="0" fontId="71" fillId="0" borderId="25" xfId="86" applyNumberFormat="1" applyFont="1" applyBorder="1" applyAlignment="1">
      <alignment horizontal="center" vertical="center" wrapText="1"/>
    </xf>
    <xf numFmtId="0" fontId="71" fillId="0" borderId="52" xfId="86" applyNumberFormat="1" applyFont="1" applyBorder="1" applyAlignment="1">
      <alignment horizontal="center" vertical="center" wrapText="1"/>
    </xf>
    <xf numFmtId="0" fontId="73" fillId="0" borderId="53" xfId="86" applyNumberFormat="1" applyFont="1" applyBorder="1" applyAlignment="1">
      <alignment horizontal="center" vertical="center" wrapText="1"/>
    </xf>
    <xf numFmtId="0" fontId="73" fillId="0" borderId="54" xfId="86" applyNumberFormat="1" applyFont="1" applyBorder="1" applyAlignment="1">
      <alignment horizontal="center" vertical="center" wrapText="1"/>
    </xf>
    <xf numFmtId="0" fontId="73" fillId="0" borderId="55" xfId="86" applyNumberFormat="1" applyFont="1" applyBorder="1" applyAlignment="1">
      <alignment horizontal="center" vertical="center" wrapText="1"/>
    </xf>
    <xf numFmtId="0" fontId="65" fillId="0" borderId="0" xfId="86" applyNumberFormat="1" applyFont="1" applyAlignment="1">
      <alignment horizontal="left" vertical="center" wrapText="1"/>
    </xf>
    <xf numFmtId="0" fontId="65" fillId="0" borderId="0" xfId="86" applyNumberFormat="1" applyFont="1" applyAlignment="1">
      <alignment horizontal="left" vertical="top" wrapText="1"/>
    </xf>
    <xf numFmtId="0" fontId="70" fillId="0" borderId="0" xfId="86" applyNumberFormat="1" applyFont="1" applyAlignment="1">
      <alignment horizontal="center" vertical="center" wrapText="1"/>
    </xf>
    <xf numFmtId="1" fontId="74" fillId="0" borderId="0" xfId="86" applyNumberFormat="1" applyFont="1" applyAlignment="1">
      <alignment horizontal="center"/>
    </xf>
    <xf numFmtId="0" fontId="82" fillId="0" borderId="10" xfId="95" applyFont="1" applyBorder="1" applyAlignment="1">
      <alignment horizontal="left" vertical="top"/>
    </xf>
    <xf numFmtId="0" fontId="82" fillId="0" borderId="10" xfId="95" applyFont="1" applyBorder="1" applyAlignment="1">
      <alignment horizontal="center" vertical="top"/>
    </xf>
    <xf numFmtId="0" fontId="82" fillId="0" borderId="10" xfId="87" applyFont="1" applyBorder="1" applyAlignment="1"/>
    <xf numFmtId="0" fontId="3" fillId="0" borderId="0" xfId="95" applyFont="1" applyBorder="1" applyAlignment="1">
      <alignment horizontal="center"/>
    </xf>
    <xf numFmtId="0" fontId="3" fillId="0" borderId="0" xfId="95" applyFont="1" applyBorder="1" applyAlignment="1">
      <alignment horizontal="right"/>
    </xf>
    <xf numFmtId="0" fontId="35" fillId="0" borderId="10" xfId="95" applyFont="1" applyBorder="1" applyAlignment="1">
      <alignment horizontal="center"/>
    </xf>
    <xf numFmtId="0" fontId="82" fillId="0" borderId="10" xfId="95" applyFont="1" applyFill="1" applyBorder="1" applyAlignment="1">
      <alignment horizontal="center" vertical="center" wrapText="1"/>
    </xf>
    <xf numFmtId="0" fontId="18" fillId="0" borderId="10" xfId="87" applyFont="1" applyBorder="1" applyAlignment="1">
      <alignment horizontal="center" vertical="center" wrapText="1"/>
    </xf>
    <xf numFmtId="0" fontId="82" fillId="0" borderId="10" xfId="95" applyFont="1" applyBorder="1" applyAlignment="1">
      <alignment horizontal="center" vertical="center" wrapText="1"/>
    </xf>
    <xf numFmtId="0" fontId="35" fillId="0" borderId="10" xfId="95" applyFont="1" applyBorder="1" applyAlignment="1">
      <alignment horizontal="center" vertical="center"/>
    </xf>
    <xf numFmtId="0" fontId="26" fillId="0" borderId="10" xfId="95" applyFont="1" applyBorder="1" applyAlignment="1">
      <alignment horizontal="left" vertical="top" wrapText="1"/>
    </xf>
    <xf numFmtId="0" fontId="26" fillId="0" borderId="10" xfId="87" applyFont="1" applyBorder="1" applyAlignment="1">
      <alignment horizontal="left" vertical="top" wrapText="1"/>
    </xf>
    <xf numFmtId="0" fontId="35" fillId="0" borderId="10" xfId="95" applyFont="1" applyBorder="1" applyAlignment="1">
      <alignment horizontal="left" vertical="top"/>
    </xf>
    <xf numFmtId="0" fontId="35" fillId="0" borderId="10" xfId="95" applyFont="1" applyBorder="1" applyAlignment="1">
      <alignment horizontal="left" vertical="top" wrapText="1"/>
    </xf>
    <xf numFmtId="0" fontId="35" fillId="0" borderId="10" xfId="87" applyFont="1" applyBorder="1" applyAlignment="1">
      <alignment horizontal="left" vertical="top" wrapText="1"/>
    </xf>
    <xf numFmtId="0" fontId="50" fillId="0" borderId="10" xfId="95" applyFont="1" applyBorder="1" applyAlignment="1">
      <alignment horizontal="left" vertical="top" wrapText="1"/>
    </xf>
    <xf numFmtId="0" fontId="26" fillId="0" borderId="10" xfId="95" applyFont="1" applyFill="1" applyBorder="1" applyAlignment="1">
      <alignment horizontal="left" vertical="top" wrapText="1"/>
    </xf>
    <xf numFmtId="0" fontId="59" fillId="0" borderId="10" xfId="90" applyFont="1" applyBorder="1" applyAlignment="1" applyProtection="1">
      <alignment horizontal="left" vertical="top" wrapText="1"/>
    </xf>
    <xf numFmtId="0" fontId="26" fillId="29" borderId="10" xfId="95" applyFont="1" applyFill="1" applyBorder="1" applyAlignment="1">
      <alignment horizontal="left" vertical="top" wrapText="1"/>
    </xf>
    <xf numFmtId="0" fontId="45" fillId="0" borderId="10" xfId="90" applyFont="1" applyBorder="1" applyAlignment="1" applyProtection="1">
      <alignment horizontal="left" vertical="top" wrapText="1"/>
    </xf>
    <xf numFmtId="0" fontId="26" fillId="0" borderId="10" xfId="87" applyFont="1" applyBorder="1" applyAlignment="1">
      <alignment horizontal="left" wrapText="1"/>
    </xf>
    <xf numFmtId="0" fontId="26" fillId="0" borderId="10" xfId="95" applyFont="1" applyBorder="1" applyAlignment="1">
      <alignment horizontal="center"/>
    </xf>
    <xf numFmtId="0" fontId="2" fillId="0" borderId="10" xfId="87" applyBorder="1" applyAlignment="1">
      <alignment horizontal="left" vertical="top" wrapText="1"/>
    </xf>
    <xf numFmtId="0" fontId="3" fillId="0" borderId="0" xfId="95" applyFont="1" applyFill="1" applyAlignment="1">
      <alignment horizontal="center" vertical="center"/>
    </xf>
    <xf numFmtId="0" fontId="26" fillId="0" borderId="0" xfId="95" applyFont="1" applyFill="1" applyAlignment="1">
      <alignment horizontal="right" wrapText="1"/>
    </xf>
    <xf numFmtId="0" fontId="2" fillId="0" borderId="0" xfId="87" applyFill="1" applyAlignment="1">
      <alignment horizontal="right" wrapText="1"/>
    </xf>
    <xf numFmtId="3" fontId="3" fillId="0" borderId="0" xfId="95" applyNumberFormat="1" applyFont="1" applyFill="1" applyAlignment="1">
      <alignment horizontal="center" vertical="top"/>
    </xf>
    <xf numFmtId="3" fontId="3" fillId="0" borderId="0" xfId="95" applyNumberFormat="1" applyFont="1" applyFill="1" applyAlignment="1">
      <alignment horizontal="right" vertical="top"/>
    </xf>
    <xf numFmtId="0" fontId="3" fillId="0" borderId="0" xfId="95" applyFont="1" applyAlignment="1">
      <alignment horizontal="center"/>
    </xf>
    <xf numFmtId="0" fontId="3" fillId="0" borderId="0" xfId="95" applyFont="1" applyAlignment="1">
      <alignment horizontal="right"/>
    </xf>
    <xf numFmtId="0" fontId="35" fillId="0" borderId="10" xfId="95" applyFont="1" applyBorder="1" applyAlignment="1">
      <alignment horizontal="center" vertical="top" wrapText="1"/>
    </xf>
    <xf numFmtId="0" fontId="25" fillId="0" borderId="22" xfId="89" applyNumberFormat="1" applyFont="1" applyFill="1" applyBorder="1" applyAlignment="1" applyProtection="1">
      <alignment vertical="center" wrapText="1"/>
    </xf>
    <xf numFmtId="0" fontId="47" fillId="0" borderId="18" xfId="89" applyBorder="1" applyAlignment="1">
      <alignment vertical="center" wrapText="1"/>
    </xf>
    <xf numFmtId="0" fontId="25" fillId="0" borderId="22" xfId="89" applyNumberFormat="1" applyFont="1" applyFill="1" applyBorder="1" applyAlignment="1" applyProtection="1">
      <alignment horizontal="center" vertical="center" wrapText="1"/>
    </xf>
    <xf numFmtId="0" fontId="47" fillId="0" borderId="18" xfId="89" applyBorder="1" applyAlignment="1">
      <alignment horizontal="center" vertical="center" wrapText="1"/>
    </xf>
    <xf numFmtId="0" fontId="27" fillId="0" borderId="0" xfId="89" applyNumberFormat="1" applyFont="1" applyFill="1" applyBorder="1" applyAlignment="1" applyProtection="1">
      <alignment horizontal="left" vertical="center" wrapText="1"/>
    </xf>
    <xf numFmtId="0" fontId="25" fillId="0" borderId="0" xfId="89" applyNumberFormat="1" applyFont="1" applyFill="1" applyAlignment="1" applyProtection="1">
      <alignment horizontal="center" vertical="center"/>
    </xf>
    <xf numFmtId="0" fontId="25" fillId="0" borderId="0" xfId="89" applyNumberFormat="1" applyFont="1" applyFill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9" fillId="0" borderId="9" xfId="89" applyNumberFormat="1" applyFont="1" applyFill="1" applyBorder="1" applyAlignment="1" applyProtection="1">
      <alignment horizontal="center"/>
    </xf>
    <xf numFmtId="0" fontId="3" fillId="0" borderId="0" xfId="89" applyNumberFormat="1" applyFont="1" applyFill="1" applyBorder="1" applyAlignment="1" applyProtection="1">
      <alignment horizontal="center" vertical="top" wrapText="1"/>
    </xf>
    <xf numFmtId="0" fontId="19" fillId="0" borderId="9" xfId="89" applyNumberFormat="1" applyFont="1" applyFill="1" applyBorder="1" applyAlignment="1" applyProtection="1">
      <alignment horizontal="center" wrapText="1"/>
    </xf>
    <xf numFmtId="0" fontId="0" fillId="0" borderId="9" xfId="0" applyBorder="1" applyAlignment="1">
      <alignment horizontal="center" wrapText="1"/>
    </xf>
    <xf numFmtId="0" fontId="27" fillId="0" borderId="0" xfId="94" applyFont="1" applyAlignment="1">
      <alignment horizontal="right"/>
    </xf>
    <xf numFmtId="0" fontId="25" fillId="0" borderId="22" xfId="89" applyFont="1" applyBorder="1" applyAlignment="1">
      <alignment horizontal="center" vertical="center" wrapText="1"/>
    </xf>
    <xf numFmtId="0" fontId="25" fillId="0" borderId="18" xfId="89" applyFont="1" applyBorder="1" applyAlignment="1">
      <alignment horizontal="center" vertical="center" wrapText="1"/>
    </xf>
    <xf numFmtId="0" fontId="25" fillId="0" borderId="18" xfId="89" applyNumberFormat="1" applyFont="1" applyFill="1" applyBorder="1" applyAlignment="1" applyProtection="1">
      <alignment horizontal="center" vertical="center" wrapText="1"/>
    </xf>
    <xf numFmtId="0" fontId="25" fillId="0" borderId="20" xfId="89" applyFont="1" applyBorder="1" applyAlignment="1">
      <alignment horizontal="center" vertical="center" wrapText="1"/>
    </xf>
    <xf numFmtId="0" fontId="25" fillId="0" borderId="31" xfId="89" applyFont="1" applyBorder="1" applyAlignment="1">
      <alignment horizontal="center" vertical="center" wrapText="1"/>
    </xf>
    <xf numFmtId="0" fontId="27" fillId="0" borderId="0" xfId="89" applyFont="1" applyAlignment="1">
      <alignment horizontal="left" vertical="center" wrapText="1"/>
    </xf>
    <xf numFmtId="0" fontId="29" fillId="0" borderId="0" xfId="0" applyFont="1" applyAlignment="1">
      <alignment wrapText="1"/>
    </xf>
    <xf numFmtId="0" fontId="86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10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- Акцент1" xfId="13"/>
    <cellStyle name="40% - Акцент2" xfId="14"/>
    <cellStyle name="40% - Акцент3" xfId="15"/>
    <cellStyle name="40% - Акцент4" xfId="16"/>
    <cellStyle name="40% - Акцент5" xfId="17"/>
    <cellStyle name="40% - Акцент6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- Акцент1" xfId="25"/>
    <cellStyle name="60% - Акцент2" xfId="26"/>
    <cellStyle name="60% - Акцент3" xfId="27"/>
    <cellStyle name="60% - Акцент4" xfId="28"/>
    <cellStyle name="60% - Акцент5" xfId="29"/>
    <cellStyle name="60% - Акцент6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Local Bud Plan 2003" xfId="37"/>
    <cellStyle name="Акцент1" xfId="38"/>
    <cellStyle name="Акцент2" xfId="39"/>
    <cellStyle name="Акцент3" xfId="40"/>
    <cellStyle name="Акцент4" xfId="41"/>
    <cellStyle name="Акцент5" xfId="42"/>
    <cellStyle name="Акцент6" xfId="43"/>
    <cellStyle name="Акцентування1" xfId="44"/>
    <cellStyle name="Акцентування2" xfId="45"/>
    <cellStyle name="Акцентування3" xfId="46"/>
    <cellStyle name="Акцентування4" xfId="47"/>
    <cellStyle name="Акцентування5" xfId="48"/>
    <cellStyle name="Акцентування6" xfId="49"/>
    <cellStyle name="Ввід" xfId="50"/>
    <cellStyle name="Ввод " xfId="51"/>
    <cellStyle name="Вывод" xfId="52"/>
    <cellStyle name="Вычисление" xfId="53"/>
    <cellStyle name="Гарний" xfId="54"/>
    <cellStyle name="Добре" xfId="55"/>
    <cellStyle name="Звичайний 10" xfId="56"/>
    <cellStyle name="Звичайний 11" xfId="57"/>
    <cellStyle name="Звичайний 12" xfId="58"/>
    <cellStyle name="Звичайний 13" xfId="59"/>
    <cellStyle name="Звичайний 14" xfId="60"/>
    <cellStyle name="Звичайний 15" xfId="61"/>
    <cellStyle name="Звичайний 16" xfId="62"/>
    <cellStyle name="Звичайний 17" xfId="63"/>
    <cellStyle name="Звичайний 18" xfId="64"/>
    <cellStyle name="Звичайний 19" xfId="65"/>
    <cellStyle name="Звичайний 2" xfId="66"/>
    <cellStyle name="Звичайний 20" xfId="67"/>
    <cellStyle name="Звичайний 3" xfId="68"/>
    <cellStyle name="Звичайний 4" xfId="69"/>
    <cellStyle name="Звичайний 5" xfId="70"/>
    <cellStyle name="Звичайний 6" xfId="71"/>
    <cellStyle name="Звичайний 7" xfId="72"/>
    <cellStyle name="Звичайний 8" xfId="73"/>
    <cellStyle name="Звичайний 9" xfId="74"/>
    <cellStyle name="Звичайний_Додаток _ 3 зм_ни 4575" xfId="75"/>
    <cellStyle name="Зв'язана клітинка" xfId="76"/>
    <cellStyle name="Итог" xfId="77"/>
    <cellStyle name="Контрольна клітинка" xfId="78"/>
    <cellStyle name="Контрольная ячейка" xfId="79"/>
    <cellStyle name="Назва" xfId="80"/>
    <cellStyle name="Название" xfId="81"/>
    <cellStyle name="Нейтральний" xfId="82"/>
    <cellStyle name="Нейтральный" xfId="83"/>
    <cellStyle name="Обчислення" xfId="84"/>
    <cellStyle name="Обычный" xfId="0" builtinId="0"/>
    <cellStyle name="Обычный 2" xfId="85"/>
    <cellStyle name="Обычный 3" xfId="86"/>
    <cellStyle name="Обычный 4" xfId="87"/>
    <cellStyle name="Обычный 9_Додатки" xfId="88"/>
    <cellStyle name="Обычный_ce20ea51bb6b202eb4bedb1b9c6a76ba" xfId="89"/>
    <cellStyle name="Обычный_ce20ea51bb6b202eb4bedb1b9c6a76ba 2" xfId="90"/>
    <cellStyle name="Обычный_dod 4" xfId="91"/>
    <cellStyle name="Обычный_VIDKOR~1" xfId="92"/>
    <cellStyle name="Обычный_дод.2" xfId="93"/>
    <cellStyle name="Обычный_Додаток 3" xfId="94"/>
    <cellStyle name="Обычный_Додаток 5 новий" xfId="95"/>
    <cellStyle name="Підсумок" xfId="96"/>
    <cellStyle name="Плохой" xfId="97"/>
    <cellStyle name="Поганий" xfId="98"/>
    <cellStyle name="Пояснение" xfId="99"/>
    <cellStyle name="Примечание" xfId="100"/>
    <cellStyle name="Примітка" xfId="101"/>
    <cellStyle name="Результат" xfId="102"/>
    <cellStyle name="Связанная ячейка" xfId="103"/>
    <cellStyle name="Середній" xfId="104"/>
    <cellStyle name="Стиль 1" xfId="105"/>
    <cellStyle name="Текст попередження" xfId="106"/>
    <cellStyle name="Текст пояснення" xfId="107"/>
    <cellStyle name="Текст предупреждения" xfId="108"/>
    <cellStyle name="Хороший" xfId="10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jet\c\my_doc\bud_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3-02/03-02-03/&#1054;&#1056;%20-%20&#1056;&#1110;&#1096;&#1077;&#1085;&#1085;&#1103;/&#1041;&#1102;&#1076;&#1078;&#1077;&#1090;%20&#1090;&#1072;%20&#1079;&#1084;&#1110;&#1085;&#1080;/01%20&#1041;&#1077;&#1088;&#1077;&#1079;&#1077;&#1085;&#1100;/02%20&#1055;&#1088;&#1086;&#1077;&#1082;&#1090;%202/Pub/ALL/OLD_2008/&#1085;&#1072;&#1082;&#1072;&#1079;%20&#1087;&#1088;&#1086;%20&#1110;&#1085;&#1089;&#1090;&#1088;&#1091;&#1082;&#1094;&#1110;&#1102;/Dodatoks%20&#1085;&#1086;&#1074;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/ALL/OLD_2008/&#1085;&#1072;&#1082;&#1072;&#1079;%20&#1087;&#1088;&#1086;%20&#1110;&#1085;&#1089;&#1090;&#1088;&#1091;&#1082;&#1094;&#1110;&#1102;/Dodatoks%20&#1085;&#1086;&#1074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регулюв  50"/>
      <sheetName val="план регулюв  50 2 варіант ост"/>
      <sheetName val="показн взаємовіднос обласн з мі"/>
      <sheetName val="аналіз по рай"/>
      <sheetName val="аналіз в розрізі галуз на 1 жит"/>
      <sheetName val="Аналіз по районах 2000"/>
      <sheetName val="розрах показн дох і вид  вар1"/>
      <sheetName val="МФ2000_6.09.99"/>
      <sheetName val="Лист2"/>
      <sheetName val="контр пок вид"/>
      <sheetName val="Лист4"/>
      <sheetName val="структура"/>
      <sheetName val="аналіз по функц"/>
      <sheetName val="питома вага"/>
      <sheetName val="пит в с вип в заг обс"/>
      <sheetName val="порівн таб по видат райони"/>
      <sheetName val="Лист14"/>
      <sheetName val="Лист15"/>
      <sheetName val="кільк затв бюдж"/>
      <sheetName val="нормативи"/>
      <sheetName val="нормативи (2)"/>
      <sheetName val="аналіз показн МФ проект по чис"/>
      <sheetName val="МФ2000_6.09.99 (2)"/>
      <sheetName val="МФ2000_6.09.99 (3)"/>
      <sheetName val="МФ2000 14-10-99(ВР)"/>
      <sheetName val="МФ2000 14-10-99(ВР) (2)"/>
      <sheetName val="затверджені видатки по рай 1999"/>
      <sheetName val="МФ2000 14-10-99(ВР) (3)"/>
      <sheetName val="аналіз пок МФ пр видат області"/>
      <sheetName val="аналіз пок МФ пр видат обла чис"/>
      <sheetName val="аналіз пок МФ пр видат обла (2)"/>
      <sheetName val="видатки 2000 по чис на 1 чол"/>
      <sheetName val="питома вага обл в держ б"/>
      <sheetName val="мЧеркаси"/>
      <sheetName val="пит в с вип в заг обс (2)"/>
      <sheetName val="Прогноз 2000область 1вар"/>
      <sheetName val="Прогноз 2000область 2вар "/>
      <sheetName val="Лист3"/>
      <sheetName val="бюджет мЧеркаси"/>
      <sheetName val="МФ2000 резерв (2)"/>
      <sheetName val="Лист7"/>
      <sheetName val="обласний і Черкаси, область"/>
      <sheetName val="заборгов1999 обласний"/>
      <sheetName val="Аналіз по обласному і мЧеркаси"/>
      <sheetName val="прогноз в розр рай2000 ост вар"/>
      <sheetName val="заборгов 1999 факт"/>
      <sheetName val="Аналіз до рішення 2000"/>
      <sheetName val="прогноз в розр рай2000 ост  (2)"/>
      <sheetName val="Обсяг бюдж 2000 АЯ"/>
    </sheetNames>
    <sheetDataSet>
      <sheetData sheetId="0">
        <row r="50">
          <cell r="L50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5"/>
  <sheetViews>
    <sheetView tabSelected="1" view="pageBreakPreview" topLeftCell="B1" zoomScale="120" zoomScaleSheetLayoutView="120" workbookViewId="0">
      <selection activeCell="D7" sqref="D7"/>
    </sheetView>
  </sheetViews>
  <sheetFormatPr defaultColWidth="10.6640625" defaultRowHeight="12.75"/>
  <cols>
    <col min="1" max="1" width="10.33203125" style="46" hidden="1" customWidth="1"/>
    <col min="2" max="2" width="0.33203125" style="46" customWidth="1"/>
    <col min="3" max="3" width="1.33203125" style="46" customWidth="1"/>
    <col min="4" max="4" width="11.1640625" style="46" customWidth="1"/>
    <col min="5" max="5" width="36.83203125" style="46" customWidth="1"/>
    <col min="6" max="6" width="16.83203125" style="46" customWidth="1"/>
    <col min="7" max="7" width="15.33203125" style="46" customWidth="1"/>
    <col min="8" max="9" width="13" style="46" customWidth="1"/>
    <col min="10" max="10" width="15.33203125" style="46" customWidth="1"/>
    <col min="11" max="12" width="10.33203125" style="46" hidden="1" customWidth="1"/>
    <col min="13" max="13" width="14.33203125" style="46" bestFit="1" customWidth="1"/>
    <col min="14" max="16384" width="10.6640625" style="46"/>
  </cols>
  <sheetData>
    <row r="1" spans="1:11" ht="19.899999999999999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12" customHeight="1">
      <c r="A2" s="45"/>
      <c r="B2" s="45"/>
      <c r="C2" s="45"/>
      <c r="D2" s="45"/>
      <c r="E2" s="45"/>
      <c r="F2" s="45"/>
      <c r="G2" s="47"/>
      <c r="H2" s="316" t="s">
        <v>127</v>
      </c>
      <c r="I2" s="316"/>
      <c r="J2" s="316"/>
      <c r="K2" s="45"/>
    </row>
    <row r="3" spans="1:11" ht="36" customHeight="1">
      <c r="A3" s="45"/>
      <c r="B3" s="45"/>
      <c r="C3" s="45"/>
      <c r="D3" s="48"/>
      <c r="E3" s="45"/>
      <c r="F3" s="45"/>
      <c r="G3" s="49"/>
      <c r="H3" s="317" t="s">
        <v>449</v>
      </c>
      <c r="I3" s="317"/>
      <c r="J3" s="317"/>
      <c r="K3" s="45"/>
    </row>
    <row r="4" spans="1:11" ht="14.25" customHeight="1">
      <c r="A4" s="45"/>
      <c r="B4" s="50"/>
      <c r="C4" s="50"/>
      <c r="D4" s="50"/>
      <c r="E4" s="322" t="s">
        <v>422</v>
      </c>
      <c r="F4" s="322"/>
      <c r="G4" s="322"/>
      <c r="H4" s="322"/>
      <c r="I4" s="322"/>
      <c r="J4" s="50"/>
      <c r="K4" s="45"/>
    </row>
    <row r="5" spans="1:11" ht="14.25" customHeight="1">
      <c r="A5" s="45"/>
      <c r="B5" s="50"/>
      <c r="C5" s="50"/>
      <c r="D5" s="50"/>
      <c r="E5" s="50"/>
      <c r="F5" s="50"/>
      <c r="G5" s="50"/>
      <c r="H5" s="50"/>
      <c r="I5" s="50"/>
      <c r="J5" s="50"/>
      <c r="K5" s="45"/>
    </row>
    <row r="6" spans="1:11" ht="14.25" customHeight="1">
      <c r="A6" s="45"/>
      <c r="B6" s="50"/>
      <c r="C6" s="50"/>
      <c r="D6" s="50"/>
      <c r="E6" s="51">
        <v>23540000000</v>
      </c>
      <c r="F6" s="50"/>
      <c r="G6" s="50"/>
      <c r="H6" s="50"/>
      <c r="I6" s="50"/>
      <c r="J6" s="50"/>
      <c r="K6" s="45"/>
    </row>
    <row r="7" spans="1:11" ht="12" customHeight="1">
      <c r="A7" s="45"/>
      <c r="B7" s="45"/>
      <c r="C7" s="45"/>
      <c r="D7" s="52"/>
      <c r="E7" s="52" t="s">
        <v>162</v>
      </c>
      <c r="F7" s="45"/>
      <c r="H7" s="45"/>
      <c r="I7" s="325" t="s">
        <v>209</v>
      </c>
      <c r="J7" s="325"/>
      <c r="K7" s="45"/>
    </row>
    <row r="8" spans="1:11" ht="30" customHeight="1">
      <c r="A8" s="45"/>
      <c r="B8" s="45"/>
      <c r="C8" s="45"/>
      <c r="D8" s="287" t="s">
        <v>135</v>
      </c>
      <c r="E8" s="318" t="s">
        <v>210</v>
      </c>
      <c r="F8" s="319"/>
      <c r="G8" s="287" t="s">
        <v>128</v>
      </c>
      <c r="H8" s="287" t="s">
        <v>136</v>
      </c>
      <c r="I8" s="323" t="s">
        <v>137</v>
      </c>
      <c r="J8" s="324"/>
      <c r="K8" s="45"/>
    </row>
    <row r="9" spans="1:11" ht="42" customHeight="1">
      <c r="A9" s="45"/>
      <c r="B9" s="45"/>
      <c r="C9" s="45"/>
      <c r="D9" s="288"/>
      <c r="E9" s="320"/>
      <c r="F9" s="321"/>
      <c r="G9" s="288"/>
      <c r="H9" s="288"/>
      <c r="I9" s="53" t="s">
        <v>128</v>
      </c>
      <c r="J9" s="53" t="s">
        <v>155</v>
      </c>
      <c r="K9" s="45"/>
    </row>
    <row r="10" spans="1:11" ht="13.9" customHeight="1">
      <c r="A10" s="45"/>
      <c r="B10" s="45"/>
      <c r="C10" s="45"/>
      <c r="D10" s="53" t="s">
        <v>153</v>
      </c>
      <c r="E10" s="292" t="s">
        <v>211</v>
      </c>
      <c r="F10" s="292"/>
      <c r="G10" s="53" t="s">
        <v>212</v>
      </c>
      <c r="H10" s="53" t="s">
        <v>154</v>
      </c>
      <c r="I10" s="53" t="s">
        <v>213</v>
      </c>
      <c r="J10" s="53">
        <v>5</v>
      </c>
      <c r="K10" s="45"/>
    </row>
    <row r="11" spans="1:11" ht="13.15" customHeight="1">
      <c r="A11" s="45"/>
      <c r="B11" s="45"/>
      <c r="C11" s="45"/>
      <c r="D11" s="54" t="s">
        <v>214</v>
      </c>
      <c r="E11" s="293" t="s">
        <v>215</v>
      </c>
      <c r="F11" s="293"/>
      <c r="G11" s="55">
        <f t="shared" ref="G11:G20" si="0">H11+I11</f>
        <v>61187252</v>
      </c>
      <c r="H11" s="55">
        <f>H12+H21+H27+H18</f>
        <v>61161142</v>
      </c>
      <c r="I11" s="55">
        <f>I41</f>
        <v>26110</v>
      </c>
      <c r="J11" s="55">
        <v>0</v>
      </c>
      <c r="K11" s="45"/>
    </row>
    <row r="12" spans="1:11" ht="21.75" customHeight="1">
      <c r="A12" s="45"/>
      <c r="B12" s="45"/>
      <c r="C12" s="45"/>
      <c r="D12" s="54" t="s">
        <v>216</v>
      </c>
      <c r="E12" s="293" t="s">
        <v>217</v>
      </c>
      <c r="F12" s="293"/>
      <c r="G12" s="55">
        <f t="shared" si="0"/>
        <v>35881466</v>
      </c>
      <c r="H12" s="55">
        <f>H13</f>
        <v>35881466</v>
      </c>
      <c r="I12" s="55">
        <v>0</v>
      </c>
      <c r="J12" s="55">
        <v>0</v>
      </c>
      <c r="K12" s="45"/>
    </row>
    <row r="13" spans="1:11" ht="13.15" customHeight="1">
      <c r="A13" s="45"/>
      <c r="B13" s="45"/>
      <c r="C13" s="45"/>
      <c r="D13" s="54" t="s">
        <v>218</v>
      </c>
      <c r="E13" s="293" t="s">
        <v>130</v>
      </c>
      <c r="F13" s="293"/>
      <c r="G13" s="55">
        <f t="shared" si="0"/>
        <v>35881466</v>
      </c>
      <c r="H13" s="55">
        <f>H14+H15+H16+H17</f>
        <v>35881466</v>
      </c>
      <c r="I13" s="55">
        <v>0</v>
      </c>
      <c r="J13" s="55">
        <v>0</v>
      </c>
      <c r="K13" s="45"/>
    </row>
    <row r="14" spans="1:11" ht="25.5" customHeight="1">
      <c r="A14" s="45"/>
      <c r="B14" s="45"/>
      <c r="C14" s="45"/>
      <c r="D14" s="56" t="s">
        <v>219</v>
      </c>
      <c r="E14" s="289" t="s">
        <v>131</v>
      </c>
      <c r="F14" s="289"/>
      <c r="G14" s="57">
        <f t="shared" si="0"/>
        <v>26500580</v>
      </c>
      <c r="H14" s="57">
        <v>26500580</v>
      </c>
      <c r="I14" s="57">
        <v>0</v>
      </c>
      <c r="J14" s="57"/>
      <c r="K14" s="45"/>
    </row>
    <row r="15" spans="1:11" ht="45.75" customHeight="1">
      <c r="A15" s="45"/>
      <c r="B15" s="45"/>
      <c r="C15" s="45"/>
      <c r="D15" s="56">
        <v>11010200</v>
      </c>
      <c r="E15" s="290" t="s">
        <v>220</v>
      </c>
      <c r="F15" s="291"/>
      <c r="G15" s="57">
        <f t="shared" si="0"/>
        <v>1117250</v>
      </c>
      <c r="H15" s="57">
        <v>1117250</v>
      </c>
      <c r="I15" s="57"/>
      <c r="J15" s="57"/>
      <c r="K15" s="45"/>
    </row>
    <row r="16" spans="1:11" ht="25.5" customHeight="1">
      <c r="A16" s="45"/>
      <c r="B16" s="45"/>
      <c r="C16" s="45"/>
      <c r="D16" s="56" t="s">
        <v>221</v>
      </c>
      <c r="E16" s="289" t="s">
        <v>132</v>
      </c>
      <c r="F16" s="289"/>
      <c r="G16" s="57">
        <f t="shared" si="0"/>
        <v>7690715</v>
      </c>
      <c r="H16" s="57">
        <v>7690715</v>
      </c>
      <c r="I16" s="57"/>
      <c r="J16" s="57"/>
      <c r="K16" s="45"/>
    </row>
    <row r="17" spans="1:11" ht="25.5" customHeight="1">
      <c r="A17" s="45"/>
      <c r="B17" s="45"/>
      <c r="C17" s="45"/>
      <c r="D17" s="56" t="s">
        <v>222</v>
      </c>
      <c r="E17" s="289" t="s">
        <v>133</v>
      </c>
      <c r="F17" s="289"/>
      <c r="G17" s="57">
        <f t="shared" si="0"/>
        <v>572921</v>
      </c>
      <c r="H17" s="57">
        <v>572921</v>
      </c>
      <c r="I17" s="57"/>
      <c r="J17" s="57"/>
      <c r="K17" s="45"/>
    </row>
    <row r="18" spans="1:11" ht="15" customHeight="1">
      <c r="A18" s="45"/>
      <c r="B18" s="45"/>
      <c r="C18" s="45"/>
      <c r="D18" s="54">
        <v>13000000</v>
      </c>
      <c r="E18" s="294" t="s">
        <v>223</v>
      </c>
      <c r="F18" s="295"/>
      <c r="G18" s="55">
        <f>H18+I18</f>
        <v>173092</v>
      </c>
      <c r="H18" s="55">
        <f>H19+H20</f>
        <v>173092</v>
      </c>
      <c r="I18" s="57"/>
      <c r="J18" s="57"/>
      <c r="K18" s="45"/>
    </row>
    <row r="19" spans="1:11" ht="24.75" customHeight="1">
      <c r="A19" s="45"/>
      <c r="B19" s="45"/>
      <c r="C19" s="45"/>
      <c r="D19" s="56">
        <v>13010100</v>
      </c>
      <c r="E19" s="290" t="s">
        <v>224</v>
      </c>
      <c r="F19" s="291"/>
      <c r="G19" s="57">
        <f t="shared" si="0"/>
        <v>171514</v>
      </c>
      <c r="H19" s="57">
        <v>171514</v>
      </c>
      <c r="I19" s="57"/>
      <c r="J19" s="57"/>
      <c r="K19" s="45"/>
    </row>
    <row r="20" spans="1:11" ht="23.25" customHeight="1">
      <c r="A20" s="45"/>
      <c r="B20" s="45"/>
      <c r="C20" s="45"/>
      <c r="D20" s="56">
        <v>13030100</v>
      </c>
      <c r="E20" s="290" t="s">
        <v>329</v>
      </c>
      <c r="F20" s="291"/>
      <c r="G20" s="57">
        <f t="shared" si="0"/>
        <v>1578</v>
      </c>
      <c r="H20" s="57">
        <v>1578</v>
      </c>
      <c r="I20" s="57"/>
      <c r="J20" s="57"/>
      <c r="K20" s="45"/>
    </row>
    <row r="21" spans="1:11" ht="13.15" customHeight="1">
      <c r="A21" s="45"/>
      <c r="B21" s="45"/>
      <c r="C21" s="45"/>
      <c r="D21" s="54">
        <v>14000000</v>
      </c>
      <c r="E21" s="293" t="s">
        <v>225</v>
      </c>
      <c r="F21" s="293"/>
      <c r="G21" s="55">
        <f>H21</f>
        <v>3017146</v>
      </c>
      <c r="H21" s="55">
        <f>H22+H24+H26</f>
        <v>3017146</v>
      </c>
      <c r="I21" s="55">
        <v>0</v>
      </c>
      <c r="J21" s="55">
        <v>0</v>
      </c>
      <c r="K21" s="45"/>
    </row>
    <row r="22" spans="1:11" ht="19.899999999999999" customHeight="1">
      <c r="A22" s="45"/>
      <c r="B22" s="45"/>
      <c r="C22" s="45"/>
      <c r="D22" s="54" t="s">
        <v>226</v>
      </c>
      <c r="E22" s="293" t="s">
        <v>227</v>
      </c>
      <c r="F22" s="293"/>
      <c r="G22" s="55">
        <f>H22+I22</f>
        <v>533602</v>
      </c>
      <c r="H22" s="55">
        <f>H23</f>
        <v>533602</v>
      </c>
      <c r="I22" s="55">
        <v>0</v>
      </c>
      <c r="J22" s="55">
        <v>0</v>
      </c>
      <c r="K22" s="45"/>
    </row>
    <row r="23" spans="1:11" ht="13.15" customHeight="1">
      <c r="A23" s="45"/>
      <c r="B23" s="45"/>
      <c r="C23" s="45"/>
      <c r="D23" s="56" t="s">
        <v>228</v>
      </c>
      <c r="E23" s="289" t="s">
        <v>229</v>
      </c>
      <c r="F23" s="289"/>
      <c r="G23" s="57">
        <f>H23+I23</f>
        <v>533602</v>
      </c>
      <c r="H23" s="57">
        <v>533602</v>
      </c>
      <c r="I23" s="57"/>
      <c r="J23" s="57"/>
      <c r="K23" s="45"/>
    </row>
    <row r="24" spans="1:11" ht="21" customHeight="1">
      <c r="A24" s="45"/>
      <c r="B24" s="45"/>
      <c r="C24" s="45"/>
      <c r="D24" s="54" t="s">
        <v>230</v>
      </c>
      <c r="E24" s="293" t="s">
        <v>231</v>
      </c>
      <c r="F24" s="293"/>
      <c r="G24" s="55">
        <f>H24</f>
        <v>1866652</v>
      </c>
      <c r="H24" s="55">
        <f>H25</f>
        <v>1866652</v>
      </c>
      <c r="I24" s="55">
        <v>0</v>
      </c>
      <c r="J24" s="55">
        <v>0</v>
      </c>
      <c r="K24" s="45"/>
    </row>
    <row r="25" spans="1:11" ht="13.15" customHeight="1">
      <c r="A25" s="45"/>
      <c r="B25" s="45"/>
      <c r="C25" s="45"/>
      <c r="D25" s="56" t="s">
        <v>232</v>
      </c>
      <c r="E25" s="289" t="s">
        <v>229</v>
      </c>
      <c r="F25" s="289"/>
      <c r="G25" s="57">
        <f>H25+I25</f>
        <v>1866652</v>
      </c>
      <c r="H25" s="57">
        <v>1866652</v>
      </c>
      <c r="I25" s="57"/>
      <c r="J25" s="57"/>
      <c r="K25" s="45"/>
    </row>
    <row r="26" spans="1:11" ht="21.75" customHeight="1">
      <c r="A26" s="45"/>
      <c r="B26" s="45"/>
      <c r="C26" s="45"/>
      <c r="D26" s="54" t="s">
        <v>233</v>
      </c>
      <c r="E26" s="293" t="s">
        <v>234</v>
      </c>
      <c r="F26" s="293"/>
      <c r="G26" s="55">
        <f>H26+I26</f>
        <v>616892</v>
      </c>
      <c r="H26" s="55">
        <v>616892</v>
      </c>
      <c r="I26" s="55"/>
      <c r="J26" s="55"/>
      <c r="K26" s="45"/>
    </row>
    <row r="27" spans="1:11" ht="25.5" customHeight="1">
      <c r="A27" s="45"/>
      <c r="B27" s="45"/>
      <c r="C27" s="45"/>
      <c r="D27" s="54" t="s">
        <v>235</v>
      </c>
      <c r="E27" s="293" t="s">
        <v>330</v>
      </c>
      <c r="F27" s="293"/>
      <c r="G27" s="55">
        <f>H27+I27</f>
        <v>22089438</v>
      </c>
      <c r="H27" s="55">
        <f>H28+H37</f>
        <v>22089438</v>
      </c>
      <c r="I27" s="55">
        <v>0</v>
      </c>
      <c r="J27" s="55">
        <v>0</v>
      </c>
      <c r="K27" s="45"/>
    </row>
    <row r="28" spans="1:11" ht="13.15" customHeight="1">
      <c r="A28" s="45"/>
      <c r="B28" s="45"/>
      <c r="C28" s="45"/>
      <c r="D28" s="54" t="s">
        <v>236</v>
      </c>
      <c r="E28" s="293" t="s">
        <v>237</v>
      </c>
      <c r="F28" s="293"/>
      <c r="G28" s="55">
        <f>H28+I28</f>
        <v>10492026</v>
      </c>
      <c r="H28" s="55">
        <f>SUM(H29:H36)</f>
        <v>10492026</v>
      </c>
      <c r="I28" s="55">
        <v>0</v>
      </c>
      <c r="J28" s="55">
        <v>0</v>
      </c>
      <c r="K28" s="45"/>
    </row>
    <row r="29" spans="1:11" ht="32.25" customHeight="1">
      <c r="A29" s="45"/>
      <c r="B29" s="45"/>
      <c r="C29" s="45"/>
      <c r="D29" s="56" t="s">
        <v>238</v>
      </c>
      <c r="E29" s="289" t="s">
        <v>239</v>
      </c>
      <c r="F29" s="289"/>
      <c r="G29" s="57">
        <f t="shared" ref="G29:G34" si="1">H29+I29</f>
        <v>18523</v>
      </c>
      <c r="H29" s="57">
        <v>18523</v>
      </c>
      <c r="I29" s="57"/>
      <c r="J29" s="57"/>
      <c r="K29" s="45"/>
    </row>
    <row r="30" spans="1:11" ht="31.5" customHeight="1">
      <c r="A30" s="45"/>
      <c r="B30" s="45"/>
      <c r="C30" s="45"/>
      <c r="D30" s="56" t="s">
        <v>240</v>
      </c>
      <c r="E30" s="289" t="s">
        <v>241</v>
      </c>
      <c r="F30" s="289"/>
      <c r="G30" s="57">
        <f t="shared" si="1"/>
        <v>201822</v>
      </c>
      <c r="H30" s="57">
        <v>201822</v>
      </c>
      <c r="I30" s="57"/>
      <c r="J30" s="57"/>
      <c r="K30" s="45"/>
    </row>
    <row r="31" spans="1:11" ht="31.5" customHeight="1">
      <c r="A31" s="45"/>
      <c r="B31" s="45"/>
      <c r="C31" s="45"/>
      <c r="D31" s="56" t="s">
        <v>242</v>
      </c>
      <c r="E31" s="289" t="s">
        <v>243</v>
      </c>
      <c r="F31" s="289"/>
      <c r="G31" s="57">
        <f t="shared" si="1"/>
        <v>96471</v>
      </c>
      <c r="H31" s="57">
        <v>96471</v>
      </c>
      <c r="I31" s="57"/>
      <c r="J31" s="57"/>
      <c r="K31" s="45"/>
    </row>
    <row r="32" spans="1:11" ht="33" customHeight="1">
      <c r="A32" s="45"/>
      <c r="B32" s="45"/>
      <c r="C32" s="45"/>
      <c r="D32" s="56" t="s">
        <v>244</v>
      </c>
      <c r="E32" s="289" t="s">
        <v>245</v>
      </c>
      <c r="F32" s="289"/>
      <c r="G32" s="57">
        <f t="shared" si="1"/>
        <v>459440</v>
      </c>
      <c r="H32" s="57">
        <v>459440</v>
      </c>
      <c r="I32" s="57"/>
      <c r="J32" s="57"/>
      <c r="K32" s="45"/>
    </row>
    <row r="33" spans="1:11" ht="13.15" customHeight="1">
      <c r="A33" s="45"/>
      <c r="B33" s="45"/>
      <c r="C33" s="45"/>
      <c r="D33" s="56" t="s">
        <v>246</v>
      </c>
      <c r="E33" s="289" t="s">
        <v>247</v>
      </c>
      <c r="F33" s="289"/>
      <c r="G33" s="57">
        <f t="shared" si="1"/>
        <v>391599</v>
      </c>
      <c r="H33" s="57">
        <v>391599</v>
      </c>
      <c r="I33" s="57"/>
      <c r="J33" s="57"/>
      <c r="K33" s="45"/>
    </row>
    <row r="34" spans="1:11" ht="13.15" customHeight="1">
      <c r="A34" s="45"/>
      <c r="B34" s="45"/>
      <c r="C34" s="45"/>
      <c r="D34" s="56" t="s">
        <v>248</v>
      </c>
      <c r="E34" s="289" t="s">
        <v>249</v>
      </c>
      <c r="F34" s="289"/>
      <c r="G34" s="57">
        <f t="shared" si="1"/>
        <v>6625977</v>
      </c>
      <c r="H34" s="57">
        <v>6625977</v>
      </c>
      <c r="I34" s="57"/>
      <c r="J34" s="57"/>
      <c r="K34" s="45"/>
    </row>
    <row r="35" spans="1:11" ht="13.15" customHeight="1">
      <c r="A35" s="45"/>
      <c r="B35" s="45"/>
      <c r="C35" s="45"/>
      <c r="D35" s="56" t="s">
        <v>250</v>
      </c>
      <c r="E35" s="289" t="s">
        <v>251</v>
      </c>
      <c r="F35" s="289"/>
      <c r="G35" s="57">
        <f t="shared" ref="G35:G49" si="2">H35+I35</f>
        <v>1164124</v>
      </c>
      <c r="H35" s="57">
        <v>1164124</v>
      </c>
      <c r="I35" s="57"/>
      <c r="J35" s="57"/>
      <c r="K35" s="45"/>
    </row>
    <row r="36" spans="1:11" ht="13.15" customHeight="1">
      <c r="A36" s="45"/>
      <c r="B36" s="45"/>
      <c r="C36" s="45"/>
      <c r="D36" s="56" t="s">
        <v>252</v>
      </c>
      <c r="E36" s="289" t="s">
        <v>253</v>
      </c>
      <c r="F36" s="289"/>
      <c r="G36" s="57">
        <f t="shared" si="2"/>
        <v>1534070</v>
      </c>
      <c r="H36" s="57">
        <v>1534070</v>
      </c>
      <c r="I36" s="57"/>
      <c r="J36" s="57"/>
      <c r="K36" s="45"/>
    </row>
    <row r="37" spans="1:11" ht="13.15" customHeight="1">
      <c r="A37" s="45"/>
      <c r="B37" s="45"/>
      <c r="C37" s="45"/>
      <c r="D37" s="54" t="s">
        <v>254</v>
      </c>
      <c r="E37" s="293" t="s">
        <v>255</v>
      </c>
      <c r="F37" s="293"/>
      <c r="G37" s="55">
        <f t="shared" si="2"/>
        <v>11597412</v>
      </c>
      <c r="H37" s="55">
        <f>SUM(H38:H40)</f>
        <v>11597412</v>
      </c>
      <c r="I37" s="55">
        <v>0</v>
      </c>
      <c r="J37" s="55">
        <v>0</v>
      </c>
      <c r="K37" s="45"/>
    </row>
    <row r="38" spans="1:11" ht="13.15" customHeight="1">
      <c r="A38" s="45"/>
      <c r="B38" s="45"/>
      <c r="C38" s="45"/>
      <c r="D38" s="56">
        <v>18050300</v>
      </c>
      <c r="E38" s="289" t="s">
        <v>256</v>
      </c>
      <c r="F38" s="289"/>
      <c r="G38" s="57">
        <f t="shared" si="2"/>
        <v>539453</v>
      </c>
      <c r="H38" s="57">
        <v>539453</v>
      </c>
      <c r="I38" s="55"/>
      <c r="J38" s="55"/>
      <c r="K38" s="45"/>
    </row>
    <row r="39" spans="1:11" ht="13.15" customHeight="1">
      <c r="A39" s="45"/>
      <c r="B39" s="45"/>
      <c r="C39" s="45"/>
      <c r="D39" s="56" t="s">
        <v>257</v>
      </c>
      <c r="E39" s="289" t="s">
        <v>258</v>
      </c>
      <c r="F39" s="289"/>
      <c r="G39" s="57">
        <f t="shared" si="2"/>
        <v>6053587</v>
      </c>
      <c r="H39" s="57">
        <v>6053587</v>
      </c>
      <c r="I39" s="57"/>
      <c r="J39" s="57"/>
      <c r="K39" s="45"/>
    </row>
    <row r="40" spans="1:11" ht="32.25" customHeight="1">
      <c r="A40" s="45"/>
      <c r="B40" s="45"/>
      <c r="C40" s="45"/>
      <c r="D40" s="56" t="s">
        <v>259</v>
      </c>
      <c r="E40" s="289" t="s">
        <v>260</v>
      </c>
      <c r="F40" s="289"/>
      <c r="G40" s="57">
        <f t="shared" si="2"/>
        <v>5004372</v>
      </c>
      <c r="H40" s="57">
        <v>5004372</v>
      </c>
      <c r="I40" s="57"/>
      <c r="J40" s="57"/>
      <c r="K40" s="45"/>
    </row>
    <row r="41" spans="1:11" ht="13.15" customHeight="1">
      <c r="A41" s="45"/>
      <c r="B41" s="45"/>
      <c r="C41" s="45"/>
      <c r="D41" s="54" t="s">
        <v>261</v>
      </c>
      <c r="E41" s="293" t="s">
        <v>262</v>
      </c>
      <c r="F41" s="293"/>
      <c r="G41" s="55">
        <f t="shared" si="2"/>
        <v>26110</v>
      </c>
      <c r="H41" s="55">
        <v>0</v>
      </c>
      <c r="I41" s="55">
        <f>I42</f>
        <v>26110</v>
      </c>
      <c r="J41" s="55">
        <v>0</v>
      </c>
      <c r="K41" s="45"/>
    </row>
    <row r="42" spans="1:11" ht="13.15" customHeight="1">
      <c r="A42" s="45"/>
      <c r="B42" s="45"/>
      <c r="C42" s="45"/>
      <c r="D42" s="54" t="s">
        <v>263</v>
      </c>
      <c r="E42" s="293" t="s">
        <v>264</v>
      </c>
      <c r="F42" s="293"/>
      <c r="G42" s="55">
        <f t="shared" si="2"/>
        <v>26110</v>
      </c>
      <c r="H42" s="55">
        <v>0</v>
      </c>
      <c r="I42" s="55">
        <f>I43+I45</f>
        <v>26110</v>
      </c>
      <c r="J42" s="55">
        <v>0</v>
      </c>
      <c r="K42" s="45"/>
    </row>
    <row r="43" spans="1:11" ht="44.25" customHeight="1">
      <c r="A43" s="45"/>
      <c r="B43" s="45"/>
      <c r="C43" s="45"/>
      <c r="D43" s="56" t="s">
        <v>265</v>
      </c>
      <c r="E43" s="289" t="s">
        <v>266</v>
      </c>
      <c r="F43" s="289"/>
      <c r="G43" s="57">
        <f t="shared" si="2"/>
        <v>17100</v>
      </c>
      <c r="H43" s="57"/>
      <c r="I43" s="57">
        <v>17100</v>
      </c>
      <c r="J43" s="57"/>
      <c r="K43" s="45"/>
    </row>
    <row r="44" spans="1:11" ht="13.9" customHeight="1">
      <c r="A44" s="45"/>
      <c r="B44" s="45"/>
      <c r="C44" s="45"/>
      <c r="D44" s="53" t="s">
        <v>153</v>
      </c>
      <c r="E44" s="315" t="s">
        <v>211</v>
      </c>
      <c r="F44" s="315"/>
      <c r="G44" s="53" t="s">
        <v>212</v>
      </c>
      <c r="H44" s="53" t="s">
        <v>154</v>
      </c>
      <c r="I44" s="53" t="s">
        <v>213</v>
      </c>
      <c r="J44" s="53">
        <v>5</v>
      </c>
      <c r="K44" s="45"/>
    </row>
    <row r="45" spans="1:11" ht="34.5" customHeight="1">
      <c r="A45" s="45"/>
      <c r="B45" s="45"/>
      <c r="C45" s="45"/>
      <c r="D45" s="56" t="s">
        <v>267</v>
      </c>
      <c r="E45" s="289" t="s">
        <v>0</v>
      </c>
      <c r="F45" s="289"/>
      <c r="G45" s="57">
        <f t="shared" si="2"/>
        <v>9010</v>
      </c>
      <c r="H45" s="57"/>
      <c r="I45" s="57">
        <v>9010</v>
      </c>
      <c r="J45" s="57"/>
      <c r="K45" s="45"/>
    </row>
    <row r="46" spans="1:11" ht="13.15" customHeight="1">
      <c r="A46" s="45"/>
      <c r="B46" s="45"/>
      <c r="C46" s="45"/>
      <c r="D46" s="54" t="s">
        <v>1</v>
      </c>
      <c r="E46" s="293" t="s">
        <v>2</v>
      </c>
      <c r="F46" s="293"/>
      <c r="G46" s="55">
        <f>H46+I46</f>
        <v>1786770</v>
      </c>
      <c r="H46" s="55">
        <f>H47+H50</f>
        <v>1044440</v>
      </c>
      <c r="I46" s="55">
        <f>I60</f>
        <v>742330</v>
      </c>
      <c r="J46" s="55">
        <v>0</v>
      </c>
      <c r="K46" s="45"/>
    </row>
    <row r="47" spans="1:11" ht="13.15" customHeight="1">
      <c r="A47" s="45"/>
      <c r="B47" s="45"/>
      <c r="C47" s="45"/>
      <c r="D47" s="54" t="s">
        <v>3</v>
      </c>
      <c r="E47" s="293" t="s">
        <v>4</v>
      </c>
      <c r="F47" s="293"/>
      <c r="G47" s="55">
        <f t="shared" si="2"/>
        <v>0</v>
      </c>
      <c r="H47" s="55">
        <f>H48</f>
        <v>0</v>
      </c>
      <c r="I47" s="55">
        <v>0</v>
      </c>
      <c r="J47" s="55">
        <v>0</v>
      </c>
      <c r="K47" s="45"/>
    </row>
    <row r="48" spans="1:11" ht="13.15" customHeight="1">
      <c r="A48" s="45"/>
      <c r="B48" s="45"/>
      <c r="C48" s="45"/>
      <c r="D48" s="54" t="s">
        <v>5</v>
      </c>
      <c r="E48" s="293" t="s">
        <v>6</v>
      </c>
      <c r="F48" s="293"/>
      <c r="G48" s="55">
        <f t="shared" si="2"/>
        <v>0</v>
      </c>
      <c r="H48" s="55">
        <f>H49</f>
        <v>0</v>
      </c>
      <c r="I48" s="55">
        <v>0</v>
      </c>
      <c r="J48" s="55">
        <v>0</v>
      </c>
      <c r="K48" s="45"/>
    </row>
    <row r="49" spans="1:11" ht="13.15" customHeight="1">
      <c r="A49" s="45"/>
      <c r="B49" s="45"/>
      <c r="C49" s="45"/>
      <c r="D49" s="56" t="s">
        <v>7</v>
      </c>
      <c r="E49" s="289" t="s">
        <v>8</v>
      </c>
      <c r="F49" s="289"/>
      <c r="G49" s="57">
        <f t="shared" si="2"/>
        <v>0</v>
      </c>
      <c r="H49" s="57"/>
      <c r="I49" s="57"/>
      <c r="J49" s="57"/>
      <c r="K49" s="45"/>
    </row>
    <row r="50" spans="1:11" ht="21.75" customHeight="1">
      <c r="A50" s="45"/>
      <c r="B50" s="45"/>
      <c r="C50" s="45"/>
      <c r="D50" s="54" t="s">
        <v>9</v>
      </c>
      <c r="E50" s="293" t="s">
        <v>10</v>
      </c>
      <c r="F50" s="293"/>
      <c r="G50" s="55">
        <f t="shared" ref="G50:G69" si="3">H50+I50</f>
        <v>1044440</v>
      </c>
      <c r="H50" s="55">
        <f>H51+H54+H56</f>
        <v>1044440</v>
      </c>
      <c r="I50" s="55">
        <v>0</v>
      </c>
      <c r="J50" s="55">
        <v>0</v>
      </c>
      <c r="K50" s="45"/>
    </row>
    <row r="51" spans="1:11" ht="13.15" customHeight="1">
      <c r="A51" s="45"/>
      <c r="B51" s="45"/>
      <c r="C51" s="45"/>
      <c r="D51" s="54" t="s">
        <v>11</v>
      </c>
      <c r="E51" s="293" t="s">
        <v>134</v>
      </c>
      <c r="F51" s="293"/>
      <c r="G51" s="55">
        <f t="shared" si="3"/>
        <v>784603</v>
      </c>
      <c r="H51" s="55">
        <f>H52+H53</f>
        <v>784603</v>
      </c>
      <c r="I51" s="55">
        <v>0</v>
      </c>
      <c r="J51" s="55">
        <v>0</v>
      </c>
      <c r="K51" s="45"/>
    </row>
    <row r="52" spans="1:11" ht="13.15" customHeight="1">
      <c r="A52" s="45"/>
      <c r="B52" s="45"/>
      <c r="C52" s="45"/>
      <c r="D52" s="56" t="s">
        <v>12</v>
      </c>
      <c r="E52" s="289" t="s">
        <v>13</v>
      </c>
      <c r="F52" s="289"/>
      <c r="G52" s="57">
        <f t="shared" si="3"/>
        <v>354473</v>
      </c>
      <c r="H52" s="57">
        <v>354473</v>
      </c>
      <c r="I52" s="57"/>
      <c r="J52" s="57"/>
      <c r="K52" s="45"/>
    </row>
    <row r="53" spans="1:11" ht="24" customHeight="1">
      <c r="A53" s="45"/>
      <c r="B53" s="45"/>
      <c r="C53" s="45"/>
      <c r="D53" s="56" t="s">
        <v>14</v>
      </c>
      <c r="E53" s="289" t="s">
        <v>151</v>
      </c>
      <c r="F53" s="289"/>
      <c r="G53" s="57">
        <f t="shared" si="3"/>
        <v>430130</v>
      </c>
      <c r="H53" s="57">
        <v>430130</v>
      </c>
      <c r="I53" s="57"/>
      <c r="J53" s="57"/>
      <c r="K53" s="45"/>
    </row>
    <row r="54" spans="1:11" ht="25.5" customHeight="1">
      <c r="A54" s="45"/>
      <c r="B54" s="45"/>
      <c r="C54" s="45"/>
      <c r="D54" s="54" t="s">
        <v>15</v>
      </c>
      <c r="E54" s="293" t="s">
        <v>84</v>
      </c>
      <c r="F54" s="293"/>
      <c r="G54" s="55">
        <f t="shared" si="3"/>
        <v>124780</v>
      </c>
      <c r="H54" s="55">
        <f>H55</f>
        <v>124780</v>
      </c>
      <c r="I54" s="55">
        <v>0</v>
      </c>
      <c r="J54" s="55">
        <v>0</v>
      </c>
      <c r="K54" s="45"/>
    </row>
    <row r="55" spans="1:11" ht="33.75" customHeight="1">
      <c r="A55" s="45"/>
      <c r="B55" s="45"/>
      <c r="C55" s="45"/>
      <c r="D55" s="56" t="s">
        <v>85</v>
      </c>
      <c r="E55" s="289" t="s">
        <v>86</v>
      </c>
      <c r="F55" s="289"/>
      <c r="G55" s="57">
        <f t="shared" si="3"/>
        <v>124780</v>
      </c>
      <c r="H55" s="57">
        <v>124780</v>
      </c>
      <c r="I55" s="57"/>
      <c r="J55" s="57"/>
      <c r="K55" s="45"/>
    </row>
    <row r="56" spans="1:11" ht="15.75" customHeight="1">
      <c r="A56" s="45"/>
      <c r="B56" s="45"/>
      <c r="C56" s="45"/>
      <c r="D56" s="54">
        <v>22090000</v>
      </c>
      <c r="E56" s="294" t="s">
        <v>87</v>
      </c>
      <c r="F56" s="295"/>
      <c r="G56" s="55">
        <f t="shared" si="3"/>
        <v>135057</v>
      </c>
      <c r="H56" s="55">
        <f>SUM(H57:H59)</f>
        <v>135057</v>
      </c>
      <c r="I56" s="57"/>
      <c r="J56" s="57"/>
      <c r="K56" s="45"/>
    </row>
    <row r="57" spans="1:11" ht="33.75" customHeight="1">
      <c r="A57" s="45"/>
      <c r="B57" s="45"/>
      <c r="C57" s="45"/>
      <c r="D57" s="56">
        <v>22090100</v>
      </c>
      <c r="E57" s="290" t="s">
        <v>88</v>
      </c>
      <c r="F57" s="291"/>
      <c r="G57" s="57">
        <f t="shared" si="3"/>
        <v>127217</v>
      </c>
      <c r="H57" s="57">
        <v>127217</v>
      </c>
      <c r="I57" s="57"/>
      <c r="J57" s="57"/>
      <c r="K57" s="45"/>
    </row>
    <row r="58" spans="1:11" ht="14.25" customHeight="1">
      <c r="A58" s="45"/>
      <c r="B58" s="45"/>
      <c r="C58" s="45"/>
      <c r="D58" s="56">
        <v>22090200</v>
      </c>
      <c r="E58" s="290" t="s">
        <v>89</v>
      </c>
      <c r="F58" s="291"/>
      <c r="G58" s="57">
        <f t="shared" si="3"/>
        <v>320</v>
      </c>
      <c r="H58" s="57">
        <v>320</v>
      </c>
      <c r="I58" s="57"/>
      <c r="J58" s="57"/>
      <c r="K58" s="45"/>
    </row>
    <row r="59" spans="1:11" ht="22.5" customHeight="1">
      <c r="A59" s="45"/>
      <c r="B59" s="45"/>
      <c r="C59" s="45"/>
      <c r="D59" s="56">
        <v>22090400</v>
      </c>
      <c r="E59" s="290" t="s">
        <v>90</v>
      </c>
      <c r="F59" s="291"/>
      <c r="G59" s="57">
        <f t="shared" si="3"/>
        <v>7520</v>
      </c>
      <c r="H59" s="57">
        <v>7520</v>
      </c>
      <c r="I59" s="57"/>
      <c r="J59" s="57"/>
      <c r="K59" s="45"/>
    </row>
    <row r="60" spans="1:11" ht="13.15" customHeight="1">
      <c r="A60" s="45"/>
      <c r="B60" s="45"/>
      <c r="C60" s="45"/>
      <c r="D60" s="54" t="s">
        <v>91</v>
      </c>
      <c r="E60" s="293" t="s">
        <v>92</v>
      </c>
      <c r="F60" s="293"/>
      <c r="G60" s="55">
        <f t="shared" si="3"/>
        <v>742330</v>
      </c>
      <c r="H60" s="55"/>
      <c r="I60" s="55">
        <f>I61+I64</f>
        <v>742330</v>
      </c>
      <c r="J60" s="55">
        <v>0</v>
      </c>
      <c r="K60" s="45"/>
    </row>
    <row r="61" spans="1:11" ht="20.25" customHeight="1">
      <c r="A61" s="45"/>
      <c r="B61" s="45"/>
      <c r="C61" s="45"/>
      <c r="D61" s="54">
        <v>250100000</v>
      </c>
      <c r="E61" s="293" t="s">
        <v>93</v>
      </c>
      <c r="F61" s="293"/>
      <c r="G61" s="55">
        <f t="shared" si="3"/>
        <v>262330</v>
      </c>
      <c r="H61" s="55"/>
      <c r="I61" s="55">
        <f>I62+I63</f>
        <v>262330</v>
      </c>
      <c r="J61" s="55">
        <v>0</v>
      </c>
      <c r="K61" s="45"/>
    </row>
    <row r="62" spans="1:11" ht="21.75" customHeight="1">
      <c r="A62" s="45"/>
      <c r="B62" s="45"/>
      <c r="C62" s="45"/>
      <c r="D62" s="56">
        <v>25010100</v>
      </c>
      <c r="E62" s="290" t="s">
        <v>94</v>
      </c>
      <c r="F62" s="291"/>
      <c r="G62" s="57">
        <f t="shared" si="3"/>
        <v>194230</v>
      </c>
      <c r="H62" s="55"/>
      <c r="I62" s="57">
        <v>194230</v>
      </c>
      <c r="J62" s="55"/>
      <c r="K62" s="45"/>
    </row>
    <row r="63" spans="1:11" ht="15" customHeight="1">
      <c r="A63" s="45"/>
      <c r="B63" s="45"/>
      <c r="C63" s="45"/>
      <c r="D63" s="56">
        <v>25010300</v>
      </c>
      <c r="E63" s="290" t="s">
        <v>179</v>
      </c>
      <c r="F63" s="291"/>
      <c r="G63" s="57">
        <f t="shared" si="3"/>
        <v>68100</v>
      </c>
      <c r="H63" s="55"/>
      <c r="I63" s="57">
        <v>68100</v>
      </c>
      <c r="J63" s="55"/>
      <c r="K63" s="45"/>
    </row>
    <row r="64" spans="1:11" ht="15.75" customHeight="1">
      <c r="A64" s="45"/>
      <c r="B64" s="45"/>
      <c r="C64" s="45"/>
      <c r="D64" s="54">
        <v>25020000</v>
      </c>
      <c r="E64" s="294" t="s">
        <v>282</v>
      </c>
      <c r="F64" s="297"/>
      <c r="G64" s="55">
        <f>H64+I64</f>
        <v>480000</v>
      </c>
      <c r="H64" s="55"/>
      <c r="I64" s="55">
        <f>I65</f>
        <v>480000</v>
      </c>
      <c r="J64" s="55"/>
      <c r="K64" s="45"/>
    </row>
    <row r="65" spans="1:11" ht="33" customHeight="1">
      <c r="A65" s="45"/>
      <c r="B65" s="45"/>
      <c r="C65" s="45"/>
      <c r="D65" s="56">
        <v>25020200</v>
      </c>
      <c r="E65" s="290" t="s">
        <v>283</v>
      </c>
      <c r="F65" s="296"/>
      <c r="G65" s="57">
        <f>H65+I65</f>
        <v>480000</v>
      </c>
      <c r="H65" s="55"/>
      <c r="I65" s="57">
        <v>480000</v>
      </c>
      <c r="J65" s="55"/>
      <c r="K65" s="45"/>
    </row>
    <row r="66" spans="1:11" ht="15" customHeight="1">
      <c r="A66" s="45"/>
      <c r="B66" s="45"/>
      <c r="C66" s="45"/>
      <c r="D66" s="54">
        <v>30000000</v>
      </c>
      <c r="E66" s="294" t="s">
        <v>95</v>
      </c>
      <c r="F66" s="295"/>
      <c r="G66" s="55">
        <f>H66+I66</f>
        <v>100000</v>
      </c>
      <c r="H66" s="55"/>
      <c r="I66" s="55">
        <f t="shared" ref="I66:J68" si="4">I67</f>
        <v>100000</v>
      </c>
      <c r="J66" s="55">
        <f t="shared" si="4"/>
        <v>100000</v>
      </c>
      <c r="K66" s="45"/>
    </row>
    <row r="67" spans="1:11" ht="17.25" customHeight="1">
      <c r="A67" s="45"/>
      <c r="B67" s="45"/>
      <c r="C67" s="45"/>
      <c r="D67" s="54">
        <v>33000000</v>
      </c>
      <c r="E67" s="294" t="s">
        <v>96</v>
      </c>
      <c r="F67" s="295"/>
      <c r="G67" s="55">
        <f t="shared" si="3"/>
        <v>100000</v>
      </c>
      <c r="H67" s="55"/>
      <c r="I67" s="55">
        <f t="shared" si="4"/>
        <v>100000</v>
      </c>
      <c r="J67" s="55">
        <f t="shared" si="4"/>
        <v>100000</v>
      </c>
      <c r="K67" s="45"/>
    </row>
    <row r="68" spans="1:11" ht="13.5" customHeight="1">
      <c r="A68" s="45"/>
      <c r="B68" s="45"/>
      <c r="C68" s="45"/>
      <c r="D68" s="54">
        <v>33010000</v>
      </c>
      <c r="E68" s="294" t="s">
        <v>97</v>
      </c>
      <c r="F68" s="295"/>
      <c r="G68" s="55">
        <f t="shared" si="3"/>
        <v>100000</v>
      </c>
      <c r="H68" s="55"/>
      <c r="I68" s="55">
        <f t="shared" si="4"/>
        <v>100000</v>
      </c>
      <c r="J68" s="55">
        <f t="shared" si="4"/>
        <v>100000</v>
      </c>
      <c r="K68" s="45"/>
    </row>
    <row r="69" spans="1:11" ht="48.75" customHeight="1">
      <c r="A69" s="45"/>
      <c r="B69" s="45"/>
      <c r="C69" s="45"/>
      <c r="D69" s="58">
        <v>33010100</v>
      </c>
      <c r="E69" s="304" t="s">
        <v>292</v>
      </c>
      <c r="F69" s="305"/>
      <c r="G69" s="200">
        <f t="shared" si="3"/>
        <v>100000</v>
      </c>
      <c r="H69" s="57"/>
      <c r="I69" s="57">
        <v>100000</v>
      </c>
      <c r="J69" s="57">
        <v>100000</v>
      </c>
      <c r="K69" s="45"/>
    </row>
    <row r="70" spans="1:11" ht="24" customHeight="1">
      <c r="A70" s="45"/>
      <c r="B70" s="45"/>
      <c r="C70" s="45"/>
      <c r="D70" s="215">
        <v>50000000</v>
      </c>
      <c r="E70" s="303" t="s">
        <v>413</v>
      </c>
      <c r="F70" s="303"/>
      <c r="G70" s="216">
        <f>G71</f>
        <v>17261</v>
      </c>
      <c r="H70" s="217"/>
      <c r="I70" s="55">
        <f>I71</f>
        <v>17261</v>
      </c>
      <c r="J70" s="55"/>
      <c r="K70" s="45"/>
    </row>
    <row r="71" spans="1:11" ht="48.75" customHeight="1">
      <c r="A71" s="45"/>
      <c r="B71" s="45"/>
      <c r="C71" s="45"/>
      <c r="D71" s="213">
        <v>50110000</v>
      </c>
      <c r="E71" s="298" t="s">
        <v>394</v>
      </c>
      <c r="F71" s="299"/>
      <c r="G71" s="214">
        <f t="shared" ref="G71:G90" si="5">H71+I71</f>
        <v>17261</v>
      </c>
      <c r="H71" s="198"/>
      <c r="I71" s="57">
        <v>17261</v>
      </c>
      <c r="J71" s="57"/>
      <c r="K71" s="45"/>
    </row>
    <row r="72" spans="1:11" ht="14.25" customHeight="1">
      <c r="A72" s="45"/>
      <c r="B72" s="45"/>
      <c r="C72" s="45"/>
      <c r="D72" s="56"/>
      <c r="E72" s="294" t="s">
        <v>98</v>
      </c>
      <c r="F72" s="295"/>
      <c r="G72" s="55">
        <f t="shared" si="5"/>
        <v>63091283</v>
      </c>
      <c r="H72" s="55">
        <f>H11+H46+H66</f>
        <v>62205582</v>
      </c>
      <c r="I72" s="55">
        <f>I11+I46+I66+I70</f>
        <v>885701</v>
      </c>
      <c r="J72" s="55">
        <f>J11+J46+J66</f>
        <v>100000</v>
      </c>
      <c r="K72" s="45"/>
    </row>
    <row r="73" spans="1:11" ht="13.15" customHeight="1">
      <c r="A73" s="45"/>
      <c r="B73" s="45"/>
      <c r="C73" s="45"/>
      <c r="D73" s="54" t="s">
        <v>99</v>
      </c>
      <c r="E73" s="293" t="s">
        <v>100</v>
      </c>
      <c r="F73" s="293"/>
      <c r="G73" s="55">
        <f t="shared" si="5"/>
        <v>60253164</v>
      </c>
      <c r="H73" s="55">
        <f>H74</f>
        <v>55267445</v>
      </c>
      <c r="I73" s="55">
        <f>I74</f>
        <v>4985719</v>
      </c>
      <c r="J73" s="55">
        <f>J74</f>
        <v>4985719</v>
      </c>
      <c r="K73" s="45"/>
    </row>
    <row r="74" spans="1:11" ht="13.15" customHeight="1">
      <c r="A74" s="45"/>
      <c r="B74" s="45"/>
      <c r="C74" s="45"/>
      <c r="D74" s="54" t="s">
        <v>101</v>
      </c>
      <c r="E74" s="293" t="s">
        <v>102</v>
      </c>
      <c r="F74" s="293"/>
      <c r="G74" s="55">
        <f t="shared" si="5"/>
        <v>60253164</v>
      </c>
      <c r="H74" s="55">
        <f>H75+H77+H83+H81</f>
        <v>55267445</v>
      </c>
      <c r="I74" s="55">
        <f>I75+I77+I83+I81</f>
        <v>4985719</v>
      </c>
      <c r="J74" s="55">
        <f>J75+J77+J83+J81</f>
        <v>4985719</v>
      </c>
      <c r="K74" s="45"/>
    </row>
    <row r="75" spans="1:11" ht="13.15" customHeight="1">
      <c r="A75" s="45"/>
      <c r="B75" s="45"/>
      <c r="C75" s="45"/>
      <c r="D75" s="54">
        <v>41020000</v>
      </c>
      <c r="E75" s="294" t="s">
        <v>103</v>
      </c>
      <c r="F75" s="295"/>
      <c r="G75" s="55">
        <f t="shared" si="5"/>
        <v>7475600</v>
      </c>
      <c r="H75" s="55">
        <f>H76</f>
        <v>7475600</v>
      </c>
      <c r="I75" s="55"/>
      <c r="J75" s="55"/>
      <c r="K75" s="45"/>
    </row>
    <row r="76" spans="1:11" ht="13.15" customHeight="1">
      <c r="A76" s="45"/>
      <c r="B76" s="45"/>
      <c r="C76" s="45"/>
      <c r="D76" s="56">
        <v>41020100</v>
      </c>
      <c r="E76" s="290" t="s">
        <v>104</v>
      </c>
      <c r="F76" s="291"/>
      <c r="G76" s="57">
        <f t="shared" si="5"/>
        <v>7475600</v>
      </c>
      <c r="H76" s="57">
        <v>7475600</v>
      </c>
      <c r="I76" s="55"/>
      <c r="J76" s="55"/>
      <c r="K76" s="45"/>
    </row>
    <row r="77" spans="1:11" ht="13.15" customHeight="1">
      <c r="A77" s="45"/>
      <c r="B77" s="45"/>
      <c r="C77" s="45"/>
      <c r="D77" s="54" t="s">
        <v>105</v>
      </c>
      <c r="E77" s="293" t="s">
        <v>106</v>
      </c>
      <c r="F77" s="293"/>
      <c r="G77" s="55">
        <f t="shared" si="5"/>
        <v>45620400</v>
      </c>
      <c r="H77" s="55">
        <f>H78+H79+H80</f>
        <v>40784681</v>
      </c>
      <c r="I77" s="55">
        <f>I78+I79+I80</f>
        <v>4835719</v>
      </c>
      <c r="J77" s="55">
        <f>J78+J79+J80</f>
        <v>4835719</v>
      </c>
      <c r="K77" s="45"/>
    </row>
    <row r="78" spans="1:11" ht="12" customHeight="1">
      <c r="A78" s="45"/>
      <c r="B78" s="45"/>
      <c r="C78" s="45"/>
      <c r="D78" s="56" t="s">
        <v>107</v>
      </c>
      <c r="E78" s="289" t="s">
        <v>108</v>
      </c>
      <c r="F78" s="289"/>
      <c r="G78" s="57">
        <f t="shared" si="5"/>
        <v>38494900</v>
      </c>
      <c r="H78" s="57">
        <v>38494900</v>
      </c>
      <c r="I78" s="57"/>
      <c r="J78" s="57"/>
      <c r="K78" s="45"/>
    </row>
    <row r="79" spans="1:11" ht="33" customHeight="1">
      <c r="A79" s="45"/>
      <c r="B79" s="45"/>
      <c r="C79" s="45"/>
      <c r="D79" s="56">
        <v>41034500</v>
      </c>
      <c r="E79" s="289" t="s">
        <v>409</v>
      </c>
      <c r="F79" s="289"/>
      <c r="G79" s="57">
        <f t="shared" si="5"/>
        <v>6700500</v>
      </c>
      <c r="H79" s="57">
        <v>1864781</v>
      </c>
      <c r="I79" s="57">
        <v>4835719</v>
      </c>
      <c r="J79" s="57">
        <v>4835719</v>
      </c>
      <c r="K79" s="45"/>
    </row>
    <row r="80" spans="1:11" ht="33" customHeight="1">
      <c r="A80" s="45"/>
      <c r="B80" s="45"/>
      <c r="C80" s="45"/>
      <c r="D80" s="56">
        <v>41035500</v>
      </c>
      <c r="E80" s="289" t="s">
        <v>440</v>
      </c>
      <c r="F80" s="289"/>
      <c r="G80" s="57">
        <f>H80+I80</f>
        <v>425000</v>
      </c>
      <c r="H80" s="57">
        <v>425000</v>
      </c>
      <c r="I80" s="57"/>
      <c r="J80" s="57"/>
      <c r="K80" s="45"/>
    </row>
    <row r="81" spans="1:13" ht="12.75" customHeight="1">
      <c r="A81" s="45"/>
      <c r="B81" s="45"/>
      <c r="C81" s="45"/>
      <c r="D81" s="54">
        <v>41040000</v>
      </c>
      <c r="E81" s="293" t="s">
        <v>291</v>
      </c>
      <c r="F81" s="293"/>
      <c r="G81" s="55">
        <f t="shared" si="5"/>
        <v>1911700</v>
      </c>
      <c r="H81" s="55">
        <f>H82</f>
        <v>1911700</v>
      </c>
      <c r="I81" s="55">
        <f>I82</f>
        <v>0</v>
      </c>
      <c r="J81" s="55">
        <f>J82</f>
        <v>0</v>
      </c>
      <c r="K81" s="45"/>
    </row>
    <row r="82" spans="1:13" ht="37.5" customHeight="1">
      <c r="A82" s="45"/>
      <c r="B82" s="45"/>
      <c r="C82" s="45"/>
      <c r="D82" s="56">
        <v>41040200</v>
      </c>
      <c r="E82" s="290" t="s">
        <v>109</v>
      </c>
      <c r="F82" s="291"/>
      <c r="G82" s="57">
        <f t="shared" si="5"/>
        <v>1911700</v>
      </c>
      <c r="H82" s="57">
        <v>1911700</v>
      </c>
      <c r="I82" s="57"/>
      <c r="J82" s="57"/>
      <c r="K82" s="45"/>
    </row>
    <row r="83" spans="1:13" ht="13.15" customHeight="1">
      <c r="A83" s="45"/>
      <c r="B83" s="45"/>
      <c r="C83" s="45"/>
      <c r="D83" s="54" t="s">
        <v>110</v>
      </c>
      <c r="E83" s="293" t="s">
        <v>111</v>
      </c>
      <c r="F83" s="293"/>
      <c r="G83" s="55">
        <f t="shared" si="5"/>
        <v>5245464</v>
      </c>
      <c r="H83" s="55">
        <f>SUM(H84:H89)</f>
        <v>5095464</v>
      </c>
      <c r="I83" s="55">
        <f>SUM(I84:I89)</f>
        <v>150000</v>
      </c>
      <c r="J83" s="55">
        <f>SUM(J84:J89)</f>
        <v>150000</v>
      </c>
      <c r="K83" s="45"/>
    </row>
    <row r="84" spans="1:13" ht="22.5" customHeight="1">
      <c r="A84" s="45"/>
      <c r="B84" s="45"/>
      <c r="C84" s="45"/>
      <c r="D84" s="58">
        <v>41051000</v>
      </c>
      <c r="E84" s="290" t="s">
        <v>281</v>
      </c>
      <c r="F84" s="291"/>
      <c r="G84" s="57">
        <f t="shared" si="5"/>
        <v>938025</v>
      </c>
      <c r="H84" s="57">
        <v>938025</v>
      </c>
      <c r="I84" s="55"/>
      <c r="J84" s="55"/>
      <c r="K84" s="45"/>
    </row>
    <row r="85" spans="1:13" ht="22.5" customHeight="1">
      <c r="A85" s="45"/>
      <c r="B85" s="45"/>
      <c r="C85" s="45"/>
      <c r="D85" s="58">
        <v>41051100</v>
      </c>
      <c r="E85" s="290" t="s">
        <v>414</v>
      </c>
      <c r="F85" s="291"/>
      <c r="G85" s="57">
        <f t="shared" si="5"/>
        <v>925000</v>
      </c>
      <c r="H85" s="57">
        <v>925000</v>
      </c>
      <c r="I85" s="55"/>
      <c r="J85" s="55"/>
      <c r="K85" s="45"/>
    </row>
    <row r="86" spans="1:13" ht="33" customHeight="1">
      <c r="A86" s="45"/>
      <c r="B86" s="45"/>
      <c r="C86" s="45"/>
      <c r="D86" s="58">
        <v>41051200</v>
      </c>
      <c r="E86" s="300" t="s">
        <v>112</v>
      </c>
      <c r="F86" s="300"/>
      <c r="G86" s="57">
        <f t="shared" si="5"/>
        <v>162110</v>
      </c>
      <c r="H86" s="57">
        <v>162110</v>
      </c>
      <c r="I86" s="57"/>
      <c r="J86" s="57"/>
      <c r="K86" s="45"/>
    </row>
    <row r="87" spans="1:13" ht="33" customHeight="1">
      <c r="A87" s="45"/>
      <c r="B87" s="45"/>
      <c r="C87" s="45"/>
      <c r="D87" s="58">
        <v>41051400</v>
      </c>
      <c r="E87" s="300" t="s">
        <v>416</v>
      </c>
      <c r="F87" s="300"/>
      <c r="G87" s="57">
        <f t="shared" si="5"/>
        <v>517855</v>
      </c>
      <c r="H87" s="57">
        <v>517855</v>
      </c>
      <c r="I87" s="57"/>
      <c r="J87" s="57"/>
      <c r="K87" s="45"/>
    </row>
    <row r="88" spans="1:13" ht="14.25" customHeight="1">
      <c r="A88" s="45"/>
      <c r="B88" s="45"/>
      <c r="C88" s="45"/>
      <c r="D88" s="59">
        <v>41053900</v>
      </c>
      <c r="E88" s="312" t="s">
        <v>147</v>
      </c>
      <c r="F88" s="313"/>
      <c r="G88" s="57">
        <f t="shared" si="5"/>
        <v>2229070</v>
      </c>
      <c r="H88" s="57">
        <v>2079070</v>
      </c>
      <c r="I88" s="57">
        <v>150000</v>
      </c>
      <c r="J88" s="57">
        <v>150000</v>
      </c>
      <c r="K88" s="45"/>
    </row>
    <row r="89" spans="1:13" ht="33" customHeight="1">
      <c r="A89" s="45"/>
      <c r="B89" s="45"/>
      <c r="C89" s="45"/>
      <c r="D89" s="199">
        <v>41055000</v>
      </c>
      <c r="E89" s="301" t="s">
        <v>284</v>
      </c>
      <c r="F89" s="302"/>
      <c r="G89" s="57">
        <f t="shared" si="5"/>
        <v>473404</v>
      </c>
      <c r="H89" s="57">
        <v>473404</v>
      </c>
      <c r="I89" s="57"/>
      <c r="J89" s="57"/>
      <c r="K89" s="45"/>
    </row>
    <row r="90" spans="1:13" ht="34.5" hidden="1" customHeight="1">
      <c r="A90" s="45"/>
      <c r="B90" s="45"/>
      <c r="C90" s="45"/>
      <c r="D90" s="59"/>
      <c r="E90" s="308"/>
      <c r="F90" s="309"/>
      <c r="G90" s="200">
        <f t="shared" si="5"/>
        <v>0</v>
      </c>
      <c r="H90" s="198"/>
      <c r="I90" s="57"/>
      <c r="J90" s="57"/>
      <c r="K90" s="45"/>
    </row>
    <row r="91" spans="1:13" ht="13.9" customHeight="1">
      <c r="A91" s="45"/>
      <c r="B91" s="45"/>
      <c r="C91" s="45"/>
      <c r="D91" s="201"/>
      <c r="E91" s="310" t="s">
        <v>113</v>
      </c>
      <c r="F91" s="311"/>
      <c r="G91" s="55">
        <f>G73+G46+G11+G66+G70</f>
        <v>123344447</v>
      </c>
      <c r="H91" s="55">
        <f>H73+H46+H11+H66</f>
        <v>117473027</v>
      </c>
      <c r="I91" s="55">
        <f>I46+I11+I73+I66+I90+I70</f>
        <v>5871420</v>
      </c>
      <c r="J91" s="55">
        <f>J46+J11+J73+J66+J90+J70</f>
        <v>5085719</v>
      </c>
      <c r="K91" s="45"/>
      <c r="M91" s="60" t="e">
        <f>H89+H86+H81+H78+H76+H59+H58+H57+H55+H53+H52+H49+H40+H39+H38+H36+H35+H34+H33+H32+H31+H30+H29+H25+H23+H17+H16+H15+H14+#REF!+H26+H82+H19+#REF!+H20+H88</f>
        <v>#REF!</v>
      </c>
    </row>
    <row r="92" spans="1:13" ht="10.9" customHeight="1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M92" s="60" t="e">
        <f>H14+H15+H16+H17+H23+H25+H29+H30+H31+H32+H33+H34+H35+H36+H38+H39+H40+H49+H52+H53+H55+H57+H58+H59+H76+H78+H81+H86+H89+#REF!+H26+H82+H19+#REF!+H20+H88</f>
        <v>#REF!</v>
      </c>
    </row>
    <row r="93" spans="1:13" ht="18" customHeight="1">
      <c r="A93" s="45"/>
      <c r="B93" s="45"/>
      <c r="C93" s="45"/>
      <c r="D93" s="307" t="s">
        <v>114</v>
      </c>
      <c r="E93" s="307"/>
      <c r="F93" s="307"/>
      <c r="G93" s="61"/>
      <c r="H93" s="45"/>
      <c r="I93" s="314" t="s">
        <v>61</v>
      </c>
      <c r="J93" s="314"/>
      <c r="K93" s="45"/>
    </row>
    <row r="94" spans="1:13" ht="10.9" customHeight="1">
      <c r="A94" s="45"/>
      <c r="B94" s="45"/>
      <c r="C94" s="45"/>
      <c r="D94" s="307"/>
      <c r="E94" s="307"/>
      <c r="F94" s="307"/>
      <c r="G94" s="62"/>
      <c r="H94" s="63" t="s">
        <v>115</v>
      </c>
      <c r="I94" s="306" t="s">
        <v>116</v>
      </c>
      <c r="J94" s="306"/>
      <c r="K94" s="45"/>
    </row>
    <row r="95" spans="1:13" ht="409.6" customHeight="1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</row>
  </sheetData>
  <mergeCells count="94">
    <mergeCell ref="E31:F31"/>
    <mergeCell ref="E27:F27"/>
    <mergeCell ref="E29:F29"/>
    <mergeCell ref="E28:F28"/>
    <mergeCell ref="E24:F24"/>
    <mergeCell ref="E25:F25"/>
    <mergeCell ref="E30:F30"/>
    <mergeCell ref="E26:F26"/>
    <mergeCell ref="E18:F18"/>
    <mergeCell ref="E23:F23"/>
    <mergeCell ref="E21:F21"/>
    <mergeCell ref="E22:F22"/>
    <mergeCell ref="E19:F19"/>
    <mergeCell ref="E20:F20"/>
    <mergeCell ref="H2:J2"/>
    <mergeCell ref="H3:J3"/>
    <mergeCell ref="G8:G9"/>
    <mergeCell ref="E8:F9"/>
    <mergeCell ref="E4:I4"/>
    <mergeCell ref="I8:J8"/>
    <mergeCell ref="I7:J7"/>
    <mergeCell ref="H8:H9"/>
    <mergeCell ref="E32:F32"/>
    <mergeCell ref="E48:F48"/>
    <mergeCell ref="E38:F38"/>
    <mergeCell ref="E33:F33"/>
    <mergeCell ref="E37:F37"/>
    <mergeCell ref="E36:F36"/>
    <mergeCell ref="E39:F39"/>
    <mergeCell ref="E40:F40"/>
    <mergeCell ref="E34:F34"/>
    <mergeCell ref="E41:F41"/>
    <mergeCell ref="E35:F35"/>
    <mergeCell ref="E42:F42"/>
    <mergeCell ref="E51:F51"/>
    <mergeCell ref="E43:F43"/>
    <mergeCell ref="E44:F44"/>
    <mergeCell ref="E46:F46"/>
    <mergeCell ref="E47:F47"/>
    <mergeCell ref="E50:F50"/>
    <mergeCell ref="E45:F45"/>
    <mergeCell ref="E49:F49"/>
    <mergeCell ref="E79:F79"/>
    <mergeCell ref="E77:F77"/>
    <mergeCell ref="E52:F52"/>
    <mergeCell ref="E55:F55"/>
    <mergeCell ref="E59:F59"/>
    <mergeCell ref="E56:F56"/>
    <mergeCell ref="E54:F54"/>
    <mergeCell ref="E53:F53"/>
    <mergeCell ref="E57:F57"/>
    <mergeCell ref="E58:F58"/>
    <mergeCell ref="I94:J94"/>
    <mergeCell ref="D93:F94"/>
    <mergeCell ref="E90:F90"/>
    <mergeCell ref="E82:F82"/>
    <mergeCell ref="E91:F91"/>
    <mergeCell ref="E83:F83"/>
    <mergeCell ref="E88:F88"/>
    <mergeCell ref="I93:J93"/>
    <mergeCell ref="E84:F84"/>
    <mergeCell ref="E68:F68"/>
    <mergeCell ref="E87:F87"/>
    <mergeCell ref="E89:F89"/>
    <mergeCell ref="E86:F86"/>
    <mergeCell ref="E85:F85"/>
    <mergeCell ref="E70:F70"/>
    <mergeCell ref="E69:F69"/>
    <mergeCell ref="E75:F75"/>
    <mergeCell ref="E81:F81"/>
    <mergeCell ref="E80:F80"/>
    <mergeCell ref="E78:F78"/>
    <mergeCell ref="E71:F71"/>
    <mergeCell ref="E73:F73"/>
    <mergeCell ref="E72:F72"/>
    <mergeCell ref="E76:F76"/>
    <mergeCell ref="E74:F74"/>
    <mergeCell ref="E60:F60"/>
    <mergeCell ref="E67:F67"/>
    <mergeCell ref="E65:F65"/>
    <mergeCell ref="E62:F62"/>
    <mergeCell ref="E63:F63"/>
    <mergeCell ref="E64:F64"/>
    <mergeCell ref="E66:F66"/>
    <mergeCell ref="E61:F61"/>
    <mergeCell ref="D8:D9"/>
    <mergeCell ref="E17:F17"/>
    <mergeCell ref="E15:F15"/>
    <mergeCell ref="E10:F10"/>
    <mergeCell ref="E11:F11"/>
    <mergeCell ref="E12:F12"/>
    <mergeCell ref="E13:F13"/>
    <mergeCell ref="E14:F14"/>
    <mergeCell ref="E16:F16"/>
  </mergeCells>
  <phoneticPr fontId="54" type="noConversion"/>
  <pageMargins left="0.27777777777777779" right="0.27777777777777779" top="0.27777777777777779" bottom="0.27777777777777779" header="0.5" footer="0.5"/>
  <pageSetup paperSize="9" scale="87" pageOrder="overThenDown" orientation="portrait" horizontalDpi="300" verticalDpi="300" r:id="rId1"/>
  <headerFooter alignWithMargins="0"/>
  <rowBreaks count="1" manualBreakCount="1">
    <brk id="4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0"/>
  <sheetViews>
    <sheetView showGridLines="0" zoomScale="115" zoomScaleNormal="75" workbookViewId="0">
      <selection activeCell="A4" sqref="A4:F4"/>
    </sheetView>
  </sheetViews>
  <sheetFormatPr defaultColWidth="7" defaultRowHeight="12.75" customHeight="1"/>
  <cols>
    <col min="1" max="1" width="9.5" style="7" customWidth="1"/>
    <col min="2" max="2" width="52.1640625" style="7" customWidth="1"/>
    <col min="3" max="6" width="16.33203125" style="7" customWidth="1"/>
    <col min="7" max="7" width="12" style="7" customWidth="1"/>
    <col min="8" max="8" width="9.1640625" style="7" customWidth="1"/>
    <col min="9" max="9" width="11.33203125" style="7" customWidth="1"/>
    <col min="10" max="10" width="9.1640625" style="7" customWidth="1"/>
    <col min="11" max="11" width="11.33203125" style="7" bestFit="1" customWidth="1"/>
    <col min="12" max="12" width="9.1640625" style="7" customWidth="1"/>
    <col min="13" max="16384" width="7" style="8"/>
  </cols>
  <sheetData>
    <row r="1" spans="1:13" s="6" customFormat="1" ht="12.7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3" ht="15" customHeight="1">
      <c r="C2" s="326" t="s">
        <v>402</v>
      </c>
      <c r="D2" s="326"/>
      <c r="E2" s="326"/>
      <c r="F2" s="326"/>
    </row>
    <row r="3" spans="1:13" ht="54" customHeight="1">
      <c r="B3" s="9"/>
      <c r="C3" s="328" t="s">
        <v>446</v>
      </c>
      <c r="D3" s="329"/>
      <c r="E3" s="329"/>
      <c r="F3" s="329"/>
      <c r="M3" s="7"/>
    </row>
    <row r="4" spans="1:13" ht="29.25" customHeight="1">
      <c r="A4" s="334" t="s">
        <v>423</v>
      </c>
      <c r="B4" s="334"/>
      <c r="C4" s="334"/>
      <c r="D4" s="334"/>
      <c r="E4" s="334"/>
      <c r="F4" s="334"/>
    </row>
    <row r="5" spans="1:13" ht="29.25" customHeight="1">
      <c r="A5" s="10"/>
      <c r="B5" s="10"/>
      <c r="C5" s="10"/>
      <c r="D5" s="10"/>
      <c r="E5" s="10"/>
      <c r="F5" s="10"/>
    </row>
    <row r="6" spans="1:13" ht="20.25">
      <c r="A6" s="331" t="s">
        <v>424</v>
      </c>
      <c r="B6" s="332"/>
      <c r="C6" s="10"/>
      <c r="D6" s="10"/>
      <c r="E6" s="10"/>
      <c r="F6" s="10"/>
    </row>
    <row r="7" spans="1:13" ht="12" customHeight="1">
      <c r="A7" s="333" t="s">
        <v>162</v>
      </c>
      <c r="B7" s="332"/>
      <c r="C7" s="10"/>
      <c r="D7" s="10"/>
      <c r="E7" s="10"/>
      <c r="F7" s="10"/>
    </row>
    <row r="8" spans="1:13" ht="12" customHeight="1">
      <c r="A8" s="327"/>
      <c r="B8" s="327"/>
      <c r="C8" s="327"/>
      <c r="D8" s="327"/>
      <c r="E8" s="327"/>
      <c r="F8" s="11" t="s">
        <v>120</v>
      </c>
    </row>
    <row r="9" spans="1:13" s="14" customFormat="1" ht="24.75" customHeight="1">
      <c r="A9" s="330" t="s">
        <v>135</v>
      </c>
      <c r="B9" s="330" t="s">
        <v>182</v>
      </c>
      <c r="C9" s="330" t="s">
        <v>128</v>
      </c>
      <c r="D9" s="330" t="s">
        <v>136</v>
      </c>
      <c r="E9" s="330" t="s">
        <v>137</v>
      </c>
      <c r="F9" s="330"/>
      <c r="G9" s="13"/>
      <c r="H9" s="13"/>
      <c r="I9" s="13"/>
      <c r="J9" s="13"/>
      <c r="K9" s="13"/>
      <c r="L9" s="13"/>
    </row>
    <row r="10" spans="1:13" s="14" customFormat="1" ht="42" customHeight="1">
      <c r="A10" s="330"/>
      <c r="B10" s="330"/>
      <c r="C10" s="330"/>
      <c r="D10" s="330"/>
      <c r="E10" s="12" t="s">
        <v>152</v>
      </c>
      <c r="F10" s="15" t="s">
        <v>155</v>
      </c>
      <c r="G10" s="13"/>
      <c r="H10" s="13"/>
      <c r="I10" s="13"/>
      <c r="J10" s="13"/>
      <c r="K10" s="13"/>
      <c r="L10" s="13"/>
    </row>
    <row r="11" spans="1:13" s="14" customFormat="1" ht="15.75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5">
        <v>6</v>
      </c>
      <c r="G11" s="13"/>
      <c r="H11" s="13"/>
      <c r="I11" s="13"/>
      <c r="J11" s="13"/>
      <c r="K11" s="13"/>
      <c r="L11" s="13"/>
    </row>
    <row r="12" spans="1:13" s="20" customFormat="1" ht="14.25">
      <c r="A12" s="16">
        <v>200000</v>
      </c>
      <c r="B12" s="17" t="s">
        <v>163</v>
      </c>
      <c r="C12" s="31">
        <f t="shared" ref="C12:C37" si="0">D12+E12</f>
        <v>5697888.4100000001</v>
      </c>
      <c r="D12" s="18">
        <f>D15</f>
        <v>319393</v>
      </c>
      <c r="E12" s="18">
        <f>E15</f>
        <v>5378495.4100000001</v>
      </c>
      <c r="F12" s="18">
        <f>F15</f>
        <v>5196855</v>
      </c>
      <c r="G12" s="19"/>
      <c r="H12" s="19"/>
      <c r="I12" s="19"/>
      <c r="J12" s="19"/>
      <c r="K12" s="19"/>
      <c r="L12" s="19"/>
    </row>
    <row r="13" spans="1:13" s="20" customFormat="1" ht="15">
      <c r="A13" s="33">
        <v>205100</v>
      </c>
      <c r="B13" s="34" t="s">
        <v>201</v>
      </c>
      <c r="C13" s="35">
        <f t="shared" si="0"/>
        <v>410867.46</v>
      </c>
      <c r="D13" s="36"/>
      <c r="E13" s="36">
        <v>410867.46</v>
      </c>
      <c r="F13" s="36"/>
      <c r="G13" s="19"/>
      <c r="H13" s="19"/>
      <c r="I13" s="209"/>
      <c r="J13" s="19"/>
      <c r="K13" s="209"/>
      <c r="L13" s="19"/>
    </row>
    <row r="14" spans="1:13" s="20" customFormat="1" ht="15">
      <c r="A14" s="33">
        <v>205200</v>
      </c>
      <c r="B14" s="34" t="s">
        <v>202</v>
      </c>
      <c r="C14" s="35">
        <f t="shared" si="0"/>
        <v>410867.46</v>
      </c>
      <c r="D14" s="36"/>
      <c r="E14" s="36">
        <v>410867.46</v>
      </c>
      <c r="F14" s="36"/>
      <c r="G14" s="19"/>
      <c r="H14" s="19"/>
      <c r="I14" s="19"/>
      <c r="J14" s="19"/>
      <c r="K14" s="19"/>
      <c r="L14" s="19"/>
    </row>
    <row r="15" spans="1:13" s="23" customFormat="1" ht="25.5">
      <c r="A15" s="33">
        <v>208000</v>
      </c>
      <c r="B15" s="34" t="s">
        <v>183</v>
      </c>
      <c r="C15" s="35">
        <f t="shared" si="0"/>
        <v>5697888.4100000001</v>
      </c>
      <c r="D15" s="36">
        <f>D16-D17+D18</f>
        <v>319393</v>
      </c>
      <c r="E15" s="36">
        <f>E16-E17+E18</f>
        <v>5378495.4100000001</v>
      </c>
      <c r="F15" s="36">
        <f>F16-F17+F18</f>
        <v>5196855</v>
      </c>
      <c r="G15" s="22"/>
      <c r="H15" s="22"/>
      <c r="I15" s="22"/>
      <c r="J15" s="22"/>
      <c r="K15" s="22"/>
      <c r="L15" s="22"/>
    </row>
    <row r="16" spans="1:13" s="23" customFormat="1" ht="15">
      <c r="A16" s="33">
        <v>208100</v>
      </c>
      <c r="B16" s="34" t="s">
        <v>201</v>
      </c>
      <c r="C16" s="35">
        <f t="shared" si="0"/>
        <v>7450657.3199999994</v>
      </c>
      <c r="D16" s="36">
        <v>6807298.0999999996</v>
      </c>
      <c r="E16" s="36">
        <v>643359.22</v>
      </c>
      <c r="F16" s="36">
        <v>275830.90000000002</v>
      </c>
      <c r="G16" s="43">
        <f>D16-D17</f>
        <v>5516248</v>
      </c>
      <c r="H16" s="22"/>
      <c r="I16" s="44"/>
      <c r="J16" s="22"/>
      <c r="K16" s="22"/>
      <c r="L16" s="22"/>
    </row>
    <row r="17" spans="1:12" s="23" customFormat="1" ht="15">
      <c r="A17" s="33">
        <v>208200</v>
      </c>
      <c r="B17" s="34" t="s">
        <v>202</v>
      </c>
      <c r="C17" s="35">
        <f t="shared" si="0"/>
        <v>1752768.9100000001</v>
      </c>
      <c r="D17" s="36">
        <v>1291050.1000000001</v>
      </c>
      <c r="E17" s="36">
        <v>461718.81</v>
      </c>
      <c r="F17" s="36">
        <v>275830.90000000002</v>
      </c>
      <c r="G17" s="22">
        <v>7057</v>
      </c>
      <c r="H17" s="22"/>
      <c r="I17" s="22"/>
      <c r="J17" s="22"/>
      <c r="K17" s="22"/>
      <c r="L17" s="22"/>
    </row>
    <row r="18" spans="1:12" s="23" customFormat="1" ht="25.5">
      <c r="A18" s="24">
        <v>208400</v>
      </c>
      <c r="B18" s="25" t="s">
        <v>166</v>
      </c>
      <c r="C18" s="37">
        <f t="shared" si="0"/>
        <v>0</v>
      </c>
      <c r="D18" s="21">
        <f>SUM(D19:D24)</f>
        <v>-5196855</v>
      </c>
      <c r="E18" s="21">
        <f>SUM(E19:E24)</f>
        <v>5196855</v>
      </c>
      <c r="F18" s="21">
        <f>SUM(F19:F24)</f>
        <v>5196855</v>
      </c>
      <c r="G18" s="44">
        <v>925000</v>
      </c>
      <c r="H18" s="22"/>
      <c r="I18" s="44"/>
      <c r="J18" s="22"/>
      <c r="K18" s="22"/>
      <c r="L18" s="22"/>
    </row>
    <row r="19" spans="1:12" s="23" customFormat="1" ht="25.5">
      <c r="A19" s="24"/>
      <c r="B19" s="179" t="s">
        <v>369</v>
      </c>
      <c r="C19" s="38">
        <f t="shared" si="0"/>
        <v>0</v>
      </c>
      <c r="D19" s="39">
        <v>-1100430</v>
      </c>
      <c r="E19" s="39">
        <v>1100430</v>
      </c>
      <c r="F19" s="40">
        <v>1100430</v>
      </c>
      <c r="G19" s="22">
        <v>14564</v>
      </c>
      <c r="H19" s="22"/>
      <c r="I19" s="22"/>
      <c r="J19" s="22"/>
      <c r="K19" s="22"/>
      <c r="L19" s="22"/>
    </row>
    <row r="20" spans="1:12" s="23" customFormat="1" ht="63.75">
      <c r="A20" s="24"/>
      <c r="B20" s="179" t="s">
        <v>205</v>
      </c>
      <c r="C20" s="38">
        <f t="shared" si="0"/>
        <v>0</v>
      </c>
      <c r="D20" s="39">
        <v>-261644</v>
      </c>
      <c r="E20" s="39">
        <v>261644</v>
      </c>
      <c r="F20" s="40">
        <v>261644</v>
      </c>
      <c r="G20" s="22"/>
      <c r="H20" s="22"/>
      <c r="I20" s="22"/>
      <c r="J20" s="22"/>
      <c r="K20" s="22"/>
      <c r="L20" s="22"/>
    </row>
    <row r="21" spans="1:12" s="23" customFormat="1" ht="51" hidden="1">
      <c r="A21" s="24"/>
      <c r="B21" s="179" t="s">
        <v>204</v>
      </c>
      <c r="C21" s="38">
        <f t="shared" si="0"/>
        <v>0</v>
      </c>
      <c r="D21" s="39"/>
      <c r="E21" s="39"/>
      <c r="F21" s="40"/>
      <c r="G21" s="22"/>
      <c r="H21" s="22"/>
      <c r="I21" s="22"/>
      <c r="J21" s="22"/>
      <c r="K21" s="22"/>
      <c r="L21" s="22"/>
    </row>
    <row r="22" spans="1:12" s="23" customFormat="1" ht="24.75" customHeight="1">
      <c r="A22" s="24"/>
      <c r="B22" s="179" t="s">
        <v>370</v>
      </c>
      <c r="C22" s="38">
        <f t="shared" si="0"/>
        <v>0</v>
      </c>
      <c r="D22" s="39">
        <v>-1045000</v>
      </c>
      <c r="E22" s="39">
        <v>1045000</v>
      </c>
      <c r="F22" s="40">
        <v>1045000</v>
      </c>
      <c r="G22" s="22">
        <v>50000</v>
      </c>
      <c r="H22" s="22"/>
      <c r="I22" s="22"/>
      <c r="J22" s="22"/>
      <c r="K22" s="22"/>
      <c r="L22" s="22"/>
    </row>
    <row r="23" spans="1:12" s="23" customFormat="1" ht="38.25">
      <c r="A23" s="24"/>
      <c r="B23" s="179" t="s">
        <v>415</v>
      </c>
      <c r="C23" s="38">
        <f t="shared" si="0"/>
        <v>0</v>
      </c>
      <c r="D23" s="39">
        <v>-925000</v>
      </c>
      <c r="E23" s="39">
        <v>925000</v>
      </c>
      <c r="F23" s="40">
        <v>925000</v>
      </c>
      <c r="G23" s="22"/>
      <c r="H23" s="22"/>
      <c r="I23" s="22"/>
      <c r="J23" s="22"/>
      <c r="K23" s="22"/>
      <c r="L23" s="22"/>
    </row>
    <row r="24" spans="1:12" s="23" customFormat="1" ht="51">
      <c r="A24" s="24"/>
      <c r="B24" s="179" t="s">
        <v>412</v>
      </c>
      <c r="C24" s="38">
        <f t="shared" si="0"/>
        <v>0</v>
      </c>
      <c r="D24" s="39">
        <v>-1864781</v>
      </c>
      <c r="E24" s="39">
        <v>1864781</v>
      </c>
      <c r="F24" s="40">
        <v>1864781</v>
      </c>
      <c r="G24" s="22"/>
      <c r="H24" s="22"/>
      <c r="I24" s="22"/>
      <c r="J24" s="22"/>
      <c r="K24" s="22"/>
      <c r="L24" s="22"/>
    </row>
    <row r="25" spans="1:12" s="23" customFormat="1" ht="14.25">
      <c r="A25" s="16" t="s">
        <v>185</v>
      </c>
      <c r="B25" s="17" t="s">
        <v>164</v>
      </c>
      <c r="C25" s="31">
        <f t="shared" si="0"/>
        <v>5697888.4100000001</v>
      </c>
      <c r="D25" s="18">
        <f>D12</f>
        <v>319393</v>
      </c>
      <c r="E25" s="18">
        <f>E12</f>
        <v>5378495.4100000001</v>
      </c>
      <c r="F25" s="18">
        <f>F12</f>
        <v>5196855</v>
      </c>
      <c r="G25" s="43">
        <f>G16-G17-G18-G19</f>
        <v>4569627</v>
      </c>
      <c r="H25" s="22"/>
      <c r="I25" s="22"/>
      <c r="J25" s="22"/>
      <c r="K25" s="22"/>
      <c r="L25" s="22"/>
    </row>
    <row r="26" spans="1:12" s="23" customFormat="1" ht="14.25">
      <c r="A26" s="16">
        <v>600000</v>
      </c>
      <c r="B26" s="17" t="s">
        <v>165</v>
      </c>
      <c r="C26" s="31">
        <f t="shared" si="0"/>
        <v>5697888.4100000001</v>
      </c>
      <c r="D26" s="18">
        <f>D27</f>
        <v>319393</v>
      </c>
      <c r="E26" s="18">
        <f>E27</f>
        <v>5378495.4100000001</v>
      </c>
      <c r="F26" s="18">
        <f>F27</f>
        <v>5196855</v>
      </c>
      <c r="G26" s="22"/>
      <c r="H26" s="22"/>
      <c r="I26" s="22"/>
      <c r="J26" s="22"/>
      <c r="K26" s="22"/>
      <c r="L26" s="22"/>
    </row>
    <row r="27" spans="1:12" s="20" customFormat="1" ht="15">
      <c r="A27" s="33">
        <v>602000</v>
      </c>
      <c r="B27" s="34" t="s">
        <v>184</v>
      </c>
      <c r="C27" s="35">
        <f t="shared" si="0"/>
        <v>5697888.4100000001</v>
      </c>
      <c r="D27" s="41">
        <f>D28-D29+D30</f>
        <v>319393</v>
      </c>
      <c r="E27" s="41">
        <f>E28-E29+E30</f>
        <v>5378495.4100000001</v>
      </c>
      <c r="F27" s="41">
        <f>F28-F29+F30</f>
        <v>5196855</v>
      </c>
      <c r="G27" s="19"/>
      <c r="H27" s="19"/>
      <c r="I27" s="19"/>
      <c r="J27" s="19"/>
      <c r="K27" s="19"/>
      <c r="L27" s="19"/>
    </row>
    <row r="28" spans="1:12" s="20" customFormat="1" ht="15">
      <c r="A28" s="33">
        <v>602100</v>
      </c>
      <c r="B28" s="34" t="s">
        <v>201</v>
      </c>
      <c r="C28" s="35">
        <f t="shared" si="0"/>
        <v>7861524.7799999993</v>
      </c>
      <c r="D28" s="41">
        <f t="shared" ref="D28:F29" si="1">D13+D16</f>
        <v>6807298.0999999996</v>
      </c>
      <c r="E28" s="41">
        <f t="shared" si="1"/>
        <v>1054226.68</v>
      </c>
      <c r="F28" s="41">
        <f t="shared" si="1"/>
        <v>275830.90000000002</v>
      </c>
      <c r="G28" s="19"/>
      <c r="H28" s="19"/>
      <c r="I28" s="19"/>
      <c r="J28" s="19"/>
      <c r="K28" s="19"/>
      <c r="L28" s="19"/>
    </row>
    <row r="29" spans="1:12" s="20" customFormat="1" ht="15">
      <c r="A29" s="33">
        <v>602200</v>
      </c>
      <c r="B29" s="34" t="s">
        <v>202</v>
      </c>
      <c r="C29" s="35">
        <f t="shared" si="0"/>
        <v>2163636.37</v>
      </c>
      <c r="D29" s="41">
        <f t="shared" si="1"/>
        <v>1291050.1000000001</v>
      </c>
      <c r="E29" s="41">
        <f t="shared" si="1"/>
        <v>872586.27</v>
      </c>
      <c r="F29" s="41">
        <f t="shared" si="1"/>
        <v>275830.90000000002</v>
      </c>
      <c r="G29" s="19"/>
      <c r="H29" s="19"/>
      <c r="I29" s="19"/>
      <c r="J29" s="19"/>
      <c r="K29" s="19"/>
      <c r="L29" s="19"/>
    </row>
    <row r="30" spans="1:12" s="23" customFormat="1" ht="25.5">
      <c r="A30" s="24">
        <v>602400</v>
      </c>
      <c r="B30" s="25" t="s">
        <v>166</v>
      </c>
      <c r="C30" s="37">
        <f t="shared" si="0"/>
        <v>0</v>
      </c>
      <c r="D30" s="21">
        <f>SUM(D31:D36)</f>
        <v>-5196855</v>
      </c>
      <c r="E30" s="21">
        <f>SUM(E31:E36)</f>
        <v>5196855</v>
      </c>
      <c r="F30" s="21">
        <f>SUM(F31:F36)</f>
        <v>5196855</v>
      </c>
      <c r="G30" s="22"/>
      <c r="H30" s="22"/>
      <c r="I30" s="22"/>
      <c r="J30" s="22"/>
      <c r="K30" s="22"/>
      <c r="L30" s="22"/>
    </row>
    <row r="31" spans="1:12" s="23" customFormat="1" ht="25.5">
      <c r="A31" s="24"/>
      <c r="B31" s="42" t="s">
        <v>369</v>
      </c>
      <c r="C31" s="38">
        <f t="shared" si="0"/>
        <v>0</v>
      </c>
      <c r="D31" s="39">
        <f t="shared" ref="D31:F36" si="2">D19</f>
        <v>-1100430</v>
      </c>
      <c r="E31" s="39">
        <f t="shared" si="2"/>
        <v>1100430</v>
      </c>
      <c r="F31" s="39">
        <f t="shared" si="2"/>
        <v>1100430</v>
      </c>
      <c r="G31" s="22"/>
      <c r="H31" s="22"/>
      <c r="I31" s="22"/>
      <c r="J31" s="22"/>
      <c r="K31" s="22"/>
      <c r="L31" s="22"/>
    </row>
    <row r="32" spans="1:12" s="23" customFormat="1" ht="63.75">
      <c r="A32" s="24"/>
      <c r="B32" s="42" t="s">
        <v>205</v>
      </c>
      <c r="C32" s="38">
        <f t="shared" si="0"/>
        <v>0</v>
      </c>
      <c r="D32" s="39">
        <f t="shared" si="2"/>
        <v>-261644</v>
      </c>
      <c r="E32" s="39">
        <f t="shared" si="2"/>
        <v>261644</v>
      </c>
      <c r="F32" s="39">
        <f t="shared" si="2"/>
        <v>261644</v>
      </c>
      <c r="G32" s="22"/>
      <c r="H32" s="22"/>
      <c r="I32" s="22"/>
      <c r="J32" s="22"/>
      <c r="K32" s="22"/>
      <c r="L32" s="22"/>
    </row>
    <row r="33" spans="1:12" s="23" customFormat="1" ht="51" hidden="1">
      <c r="A33" s="24"/>
      <c r="B33" s="42" t="s">
        <v>204</v>
      </c>
      <c r="C33" s="38">
        <f t="shared" si="0"/>
        <v>0</v>
      </c>
      <c r="D33" s="39">
        <f t="shared" si="2"/>
        <v>0</v>
      </c>
      <c r="E33" s="39">
        <f t="shared" si="2"/>
        <v>0</v>
      </c>
      <c r="F33" s="39">
        <f t="shared" si="2"/>
        <v>0</v>
      </c>
      <c r="G33" s="22"/>
      <c r="H33" s="22"/>
      <c r="I33" s="22"/>
      <c r="J33" s="22"/>
      <c r="K33" s="22"/>
      <c r="L33" s="22"/>
    </row>
    <row r="34" spans="1:12" s="23" customFormat="1" ht="25.5">
      <c r="A34" s="24"/>
      <c r="B34" s="42" t="s">
        <v>370</v>
      </c>
      <c r="C34" s="38">
        <f t="shared" si="0"/>
        <v>0</v>
      </c>
      <c r="D34" s="39">
        <f t="shared" si="2"/>
        <v>-1045000</v>
      </c>
      <c r="E34" s="39">
        <f t="shared" si="2"/>
        <v>1045000</v>
      </c>
      <c r="F34" s="39">
        <f t="shared" si="2"/>
        <v>1045000</v>
      </c>
      <c r="G34" s="22"/>
      <c r="H34" s="22"/>
      <c r="I34" s="22"/>
      <c r="J34" s="22"/>
      <c r="K34" s="22"/>
      <c r="L34" s="22"/>
    </row>
    <row r="35" spans="1:12" s="23" customFormat="1" ht="38.25">
      <c r="A35" s="24"/>
      <c r="B35" s="42" t="s">
        <v>415</v>
      </c>
      <c r="C35" s="38">
        <f t="shared" si="0"/>
        <v>0</v>
      </c>
      <c r="D35" s="39">
        <f t="shared" si="2"/>
        <v>-925000</v>
      </c>
      <c r="E35" s="39">
        <f t="shared" si="2"/>
        <v>925000</v>
      </c>
      <c r="F35" s="39">
        <f t="shared" si="2"/>
        <v>925000</v>
      </c>
      <c r="G35" s="22"/>
      <c r="H35" s="22"/>
      <c r="I35" s="22"/>
      <c r="J35" s="22"/>
      <c r="K35" s="22"/>
      <c r="L35" s="22"/>
    </row>
    <row r="36" spans="1:12" s="23" customFormat="1" ht="51">
      <c r="A36" s="24"/>
      <c r="B36" s="42" t="s">
        <v>412</v>
      </c>
      <c r="C36" s="38">
        <f t="shared" si="0"/>
        <v>0</v>
      </c>
      <c r="D36" s="39">
        <f t="shared" si="2"/>
        <v>-1864781</v>
      </c>
      <c r="E36" s="39">
        <f t="shared" si="2"/>
        <v>1864781</v>
      </c>
      <c r="F36" s="39">
        <f t="shared" si="2"/>
        <v>1864781</v>
      </c>
      <c r="G36" s="22"/>
      <c r="H36" s="22"/>
      <c r="I36" s="22"/>
      <c r="J36" s="22"/>
      <c r="K36" s="22"/>
      <c r="L36" s="22"/>
    </row>
    <row r="37" spans="1:12" ht="14.25">
      <c r="A37" s="16"/>
      <c r="B37" s="17" t="s">
        <v>164</v>
      </c>
      <c r="C37" s="31">
        <f t="shared" si="0"/>
        <v>5697888.4100000001</v>
      </c>
      <c r="D37" s="18">
        <f>D26</f>
        <v>319393</v>
      </c>
      <c r="E37" s="18">
        <f>E26</f>
        <v>5378495.4100000001</v>
      </c>
      <c r="F37" s="18">
        <f>F26</f>
        <v>5196855</v>
      </c>
      <c r="G37" s="8"/>
      <c r="H37" s="8"/>
      <c r="I37" s="8"/>
      <c r="J37" s="8"/>
      <c r="K37" s="8"/>
      <c r="L37" s="8"/>
    </row>
    <row r="38" spans="1:12" ht="18.75">
      <c r="A38" s="26"/>
      <c r="B38" s="26"/>
    </row>
    <row r="39" spans="1:12" ht="18" customHeight="1">
      <c r="A39" s="27"/>
      <c r="B39" s="29" t="s">
        <v>114</v>
      </c>
      <c r="C39" s="28"/>
      <c r="D39" s="64"/>
      <c r="E39" s="335" t="s">
        <v>61</v>
      </c>
      <c r="F39" s="335"/>
      <c r="G39" s="30"/>
      <c r="H39" s="30"/>
    </row>
    <row r="40" spans="1:12" ht="12.75" customHeight="1">
      <c r="D40" s="63" t="s">
        <v>115</v>
      </c>
      <c r="E40" s="306" t="s">
        <v>116</v>
      </c>
      <c r="F40" s="306"/>
    </row>
  </sheetData>
  <mergeCells count="13">
    <mergeCell ref="E39:F39"/>
    <mergeCell ref="E40:F40"/>
    <mergeCell ref="D9:D10"/>
    <mergeCell ref="E9:F9"/>
    <mergeCell ref="C2:F2"/>
    <mergeCell ref="A8:E8"/>
    <mergeCell ref="C3:F3"/>
    <mergeCell ref="A9:A10"/>
    <mergeCell ref="A6:B6"/>
    <mergeCell ref="A7:B7"/>
    <mergeCell ref="A4:F4"/>
    <mergeCell ref="C9:C10"/>
    <mergeCell ref="B9:B10"/>
  </mergeCells>
  <phoneticPr fontId="33" type="noConversion"/>
  <printOptions horizontalCentered="1"/>
  <pageMargins left="0.74803149606299213" right="0.74803149606299213" top="0.24" bottom="0.19685039370078741" header="0.2" footer="0.21"/>
  <pageSetup paperSize="9" scale="76" fitToHeight="0" orientation="portrait" horizontalDpi="300" verticalDpi="300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P110"/>
  <sheetViews>
    <sheetView showGridLines="0" zoomScale="115" workbookViewId="0">
      <pane xSplit="4" ySplit="12" topLeftCell="E97" activePane="bottomRight" state="frozen"/>
      <selection pane="topRight" activeCell="E1" sqref="E1"/>
      <selection pane="bottomLeft" activeCell="A13" sqref="A13"/>
      <selection pane="bottomRight" activeCell="J98" sqref="J98"/>
    </sheetView>
  </sheetViews>
  <sheetFormatPr defaultColWidth="10.6640625" defaultRowHeight="11.25"/>
  <cols>
    <col min="1" max="1" width="10.83203125" style="65" customWidth="1"/>
    <col min="2" max="2" width="6.5" style="65" customWidth="1"/>
    <col min="3" max="3" width="7.33203125" style="65" customWidth="1"/>
    <col min="4" max="4" width="25" style="65" customWidth="1"/>
    <col min="5" max="5" width="13.6640625" style="65" customWidth="1"/>
    <col min="6" max="7" width="12.33203125" style="65" customWidth="1"/>
    <col min="8" max="8" width="11.33203125" style="65" customWidth="1"/>
    <col min="9" max="11" width="12.33203125" style="65" customWidth="1"/>
    <col min="12" max="12" width="11.33203125" style="65" customWidth="1"/>
    <col min="13" max="14" width="11.1640625" style="65" customWidth="1"/>
    <col min="15" max="15" width="12.33203125" style="65" customWidth="1"/>
    <col min="16" max="16" width="12.6640625" style="65" bestFit="1" customWidth="1"/>
    <col min="17" max="16384" width="10.6640625" style="75"/>
  </cols>
  <sheetData>
    <row r="1" spans="1:16" s="65" customFormat="1" ht="10.5" customHeight="1">
      <c r="N1" s="361" t="s">
        <v>167</v>
      </c>
      <c r="O1" s="361"/>
      <c r="P1" s="361"/>
    </row>
    <row r="2" spans="1:16" s="65" customFormat="1" ht="32.25" customHeight="1">
      <c r="K2" s="146"/>
      <c r="N2" s="362" t="s">
        <v>450</v>
      </c>
      <c r="O2" s="362"/>
      <c r="P2" s="362"/>
    </row>
    <row r="3" spans="1:16" s="65" customFormat="1"/>
    <row r="4" spans="1:16" s="65" customFormat="1"/>
    <row r="5" spans="1:16" s="65" customFormat="1"/>
    <row r="6" spans="1:16" s="65" customFormat="1" ht="30.75" customHeight="1">
      <c r="B6" s="363" t="s">
        <v>336</v>
      </c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</row>
    <row r="7" spans="1:16" s="65" customFormat="1">
      <c r="C7" s="364">
        <v>23540000000</v>
      </c>
      <c r="D7" s="364"/>
    </row>
    <row r="8" spans="1:16" s="65" customFormat="1" ht="12.75">
      <c r="B8" s="66"/>
      <c r="C8" s="346" t="s">
        <v>162</v>
      </c>
      <c r="D8" s="34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</row>
    <row r="9" spans="1:16" s="65" customFormat="1" ht="18.75" customHeight="1" thickBot="1">
      <c r="P9" s="65" t="s">
        <v>209</v>
      </c>
    </row>
    <row r="10" spans="1:16" s="65" customFormat="1">
      <c r="A10" s="349" t="s">
        <v>186</v>
      </c>
      <c r="B10" s="352" t="s">
        <v>187</v>
      </c>
      <c r="C10" s="355" t="s">
        <v>172</v>
      </c>
      <c r="D10" s="358" t="s">
        <v>188</v>
      </c>
      <c r="E10" s="336" t="s">
        <v>136</v>
      </c>
      <c r="F10" s="336"/>
      <c r="G10" s="336"/>
      <c r="H10" s="336"/>
      <c r="I10" s="336"/>
      <c r="J10" s="336" t="s">
        <v>137</v>
      </c>
      <c r="K10" s="336"/>
      <c r="L10" s="336"/>
      <c r="M10" s="336"/>
      <c r="N10" s="336"/>
      <c r="O10" s="336"/>
      <c r="P10" s="343" t="s">
        <v>16</v>
      </c>
    </row>
    <row r="11" spans="1:16" s="65" customFormat="1">
      <c r="A11" s="350"/>
      <c r="B11" s="353"/>
      <c r="C11" s="356"/>
      <c r="D11" s="359"/>
      <c r="E11" s="341" t="s">
        <v>152</v>
      </c>
      <c r="F11" s="338" t="s">
        <v>138</v>
      </c>
      <c r="G11" s="337" t="s">
        <v>139</v>
      </c>
      <c r="H11" s="337"/>
      <c r="I11" s="347" t="s">
        <v>140</v>
      </c>
      <c r="J11" s="341" t="s">
        <v>152</v>
      </c>
      <c r="K11" s="338" t="s">
        <v>155</v>
      </c>
      <c r="L11" s="338" t="s">
        <v>138</v>
      </c>
      <c r="M11" s="337" t="s">
        <v>139</v>
      </c>
      <c r="N11" s="337"/>
      <c r="O11" s="338" t="s">
        <v>140</v>
      </c>
      <c r="P11" s="344"/>
    </row>
    <row r="12" spans="1:16" s="65" customFormat="1" ht="39" customHeight="1" thickBot="1">
      <c r="A12" s="351"/>
      <c r="B12" s="354"/>
      <c r="C12" s="357"/>
      <c r="D12" s="360"/>
      <c r="E12" s="342"/>
      <c r="F12" s="339"/>
      <c r="G12" s="67" t="s">
        <v>141</v>
      </c>
      <c r="H12" s="67" t="s">
        <v>142</v>
      </c>
      <c r="I12" s="348"/>
      <c r="J12" s="342"/>
      <c r="K12" s="339"/>
      <c r="L12" s="339"/>
      <c r="M12" s="67" t="s">
        <v>141</v>
      </c>
      <c r="N12" s="67" t="s">
        <v>142</v>
      </c>
      <c r="O12" s="339"/>
      <c r="P12" s="345"/>
    </row>
    <row r="13" spans="1:16" s="65" customFormat="1">
      <c r="A13" s="68">
        <v>1</v>
      </c>
      <c r="B13" s="68">
        <v>2</v>
      </c>
      <c r="C13" s="68">
        <v>3</v>
      </c>
      <c r="D13" s="68">
        <v>4</v>
      </c>
      <c r="E13" s="68">
        <v>5</v>
      </c>
      <c r="F13" s="68">
        <v>6</v>
      </c>
      <c r="G13" s="68">
        <v>7</v>
      </c>
      <c r="H13" s="68">
        <v>8</v>
      </c>
      <c r="I13" s="153">
        <v>9</v>
      </c>
      <c r="J13" s="154">
        <v>10</v>
      </c>
      <c r="K13" s="68">
        <v>11</v>
      </c>
      <c r="L13" s="68">
        <v>12</v>
      </c>
      <c r="M13" s="68">
        <v>13</v>
      </c>
      <c r="N13" s="68">
        <v>14</v>
      </c>
      <c r="O13" s="68">
        <v>15</v>
      </c>
      <c r="P13" s="68">
        <v>16</v>
      </c>
    </row>
    <row r="14" spans="1:16" s="69" customFormat="1" ht="33.75">
      <c r="A14" s="147">
        <v>200000</v>
      </c>
      <c r="B14" s="148"/>
      <c r="C14" s="148"/>
      <c r="D14" s="149" t="s">
        <v>22</v>
      </c>
      <c r="E14" s="244">
        <f>E15</f>
        <v>32475328</v>
      </c>
      <c r="F14" s="245">
        <f t="shared" ref="F14:O14" si="0">F15</f>
        <v>32475328</v>
      </c>
      <c r="G14" s="245">
        <f t="shared" si="0"/>
        <v>14724964</v>
      </c>
      <c r="H14" s="245">
        <f t="shared" si="0"/>
        <v>1924191</v>
      </c>
      <c r="I14" s="246">
        <f t="shared" si="0"/>
        <v>0</v>
      </c>
      <c r="J14" s="247">
        <f>J15</f>
        <v>2050011.4100000001</v>
      </c>
      <c r="K14" s="245">
        <f t="shared" si="0"/>
        <v>1242000</v>
      </c>
      <c r="L14" s="245">
        <f t="shared" si="0"/>
        <v>787750.41</v>
      </c>
      <c r="M14" s="245">
        <f t="shared" si="0"/>
        <v>0</v>
      </c>
      <c r="N14" s="245">
        <f t="shared" si="0"/>
        <v>0</v>
      </c>
      <c r="O14" s="248">
        <f t="shared" si="0"/>
        <v>1262261</v>
      </c>
      <c r="P14" s="249">
        <f>E14+J14</f>
        <v>34525339.409999996</v>
      </c>
    </row>
    <row r="15" spans="1:16" s="69" customFormat="1" ht="33.75">
      <c r="A15" s="147">
        <v>220000</v>
      </c>
      <c r="B15" s="148"/>
      <c r="C15" s="148"/>
      <c r="D15" s="149" t="s">
        <v>22</v>
      </c>
      <c r="E15" s="250">
        <f t="shared" ref="E15:E20" si="1">F15+I15</f>
        <v>32475328</v>
      </c>
      <c r="F15" s="251">
        <f>F16+F18+F20+F29+F41+F45+F51</f>
        <v>32475328</v>
      </c>
      <c r="G15" s="251">
        <f>G16+G18+G20+G29+G41+G45+G51</f>
        <v>14724964</v>
      </c>
      <c r="H15" s="251">
        <f>H16+H18+H20+H29+H41+H45+H51</f>
        <v>1924191</v>
      </c>
      <c r="I15" s="251">
        <f>I16+I18+I20+I29+I41+I45+I51</f>
        <v>0</v>
      </c>
      <c r="J15" s="250">
        <f>L15+O15</f>
        <v>2050011.4100000001</v>
      </c>
      <c r="K15" s="251">
        <f>K16+K18+K20+K29+K41+K45+K51</f>
        <v>1242000</v>
      </c>
      <c r="L15" s="251">
        <f>L16+L18+L20+L29+L41+L45+L51</f>
        <v>787750.41</v>
      </c>
      <c r="M15" s="251">
        <f>M16+M18+M20+M29+M41+M45+M51</f>
        <v>0</v>
      </c>
      <c r="N15" s="251">
        <f>N16+N18+N20+N29+N41+N45+N51</f>
        <v>0</v>
      </c>
      <c r="O15" s="251">
        <f>O16+O18+O20+O29+O41+O45+O51</f>
        <v>1262261</v>
      </c>
      <c r="P15" s="249">
        <f t="shared" ref="P15:P83" si="2">E15+J15</f>
        <v>34525339.409999996</v>
      </c>
    </row>
    <row r="16" spans="1:16" s="69" customFormat="1">
      <c r="A16" s="163"/>
      <c r="B16" s="160">
        <v>100</v>
      </c>
      <c r="C16" s="161"/>
      <c r="D16" s="164" t="s">
        <v>294</v>
      </c>
      <c r="E16" s="252">
        <f t="shared" si="1"/>
        <v>13974633</v>
      </c>
      <c r="F16" s="253">
        <f>F17</f>
        <v>13974633</v>
      </c>
      <c r="G16" s="253">
        <f>G17</f>
        <v>10700834</v>
      </c>
      <c r="H16" s="253">
        <f>H17</f>
        <v>730300</v>
      </c>
      <c r="I16" s="253">
        <f>I17</f>
        <v>0</v>
      </c>
      <c r="J16" s="252">
        <f>K16+L16</f>
        <v>107000</v>
      </c>
      <c r="K16" s="253">
        <f>K17</f>
        <v>100000</v>
      </c>
      <c r="L16" s="253">
        <f>L17</f>
        <v>7000</v>
      </c>
      <c r="M16" s="253">
        <f>M17</f>
        <v>0</v>
      </c>
      <c r="N16" s="253">
        <f>N17</f>
        <v>0</v>
      </c>
      <c r="O16" s="253">
        <f>O17</f>
        <v>100000</v>
      </c>
      <c r="P16" s="249">
        <f>E16+J16</f>
        <v>14081633</v>
      </c>
    </row>
    <row r="17" spans="1:16" s="74" customFormat="1" ht="56.25">
      <c r="A17" s="155">
        <v>210160</v>
      </c>
      <c r="B17" s="143">
        <v>160</v>
      </c>
      <c r="C17" s="144">
        <v>111</v>
      </c>
      <c r="D17" s="165" t="s">
        <v>268</v>
      </c>
      <c r="E17" s="254">
        <f t="shared" si="1"/>
        <v>13974633</v>
      </c>
      <c r="F17" s="255">
        <v>13974633</v>
      </c>
      <c r="G17" s="255">
        <v>10700834</v>
      </c>
      <c r="H17" s="255">
        <v>730300</v>
      </c>
      <c r="I17" s="256"/>
      <c r="J17" s="254">
        <f>K17+L17</f>
        <v>107000</v>
      </c>
      <c r="K17" s="255">
        <v>100000</v>
      </c>
      <c r="L17" s="255">
        <v>7000</v>
      </c>
      <c r="M17" s="255"/>
      <c r="N17" s="255"/>
      <c r="O17" s="255">
        <v>100000</v>
      </c>
      <c r="P17" s="249">
        <f t="shared" si="2"/>
        <v>14081633</v>
      </c>
    </row>
    <row r="18" spans="1:16" s="158" customFormat="1" ht="12">
      <c r="A18" s="163"/>
      <c r="B18" s="160">
        <v>1000</v>
      </c>
      <c r="C18" s="161"/>
      <c r="D18" s="164" t="s">
        <v>295</v>
      </c>
      <c r="E18" s="252">
        <f t="shared" si="1"/>
        <v>0</v>
      </c>
      <c r="F18" s="253">
        <f>F19</f>
        <v>0</v>
      </c>
      <c r="G18" s="253">
        <f>G19</f>
        <v>0</v>
      </c>
      <c r="H18" s="253">
        <f>H19</f>
        <v>0</v>
      </c>
      <c r="I18" s="253">
        <f>I19</f>
        <v>0</v>
      </c>
      <c r="J18" s="252">
        <f>K18+L18</f>
        <v>0</v>
      </c>
      <c r="K18" s="253">
        <f>K19</f>
        <v>0</v>
      </c>
      <c r="L18" s="253">
        <f>L19</f>
        <v>0</v>
      </c>
      <c r="M18" s="253">
        <f>M19</f>
        <v>0</v>
      </c>
      <c r="N18" s="253">
        <f>N19</f>
        <v>0</v>
      </c>
      <c r="O18" s="253">
        <f>O19</f>
        <v>0</v>
      </c>
      <c r="P18" s="249">
        <f>E18+J18</f>
        <v>0</v>
      </c>
    </row>
    <row r="19" spans="1:16" s="74" customFormat="1" ht="33.75">
      <c r="A19" s="155">
        <v>211142</v>
      </c>
      <c r="B19" s="143">
        <v>1142</v>
      </c>
      <c r="C19" s="144">
        <v>990</v>
      </c>
      <c r="D19" s="165" t="s">
        <v>148</v>
      </c>
      <c r="E19" s="254">
        <f t="shared" si="1"/>
        <v>0</v>
      </c>
      <c r="F19" s="255"/>
      <c r="G19" s="255"/>
      <c r="H19" s="255"/>
      <c r="I19" s="256"/>
      <c r="J19" s="254">
        <f>K19+L19</f>
        <v>0</v>
      </c>
      <c r="K19" s="255"/>
      <c r="L19" s="255"/>
      <c r="M19" s="255"/>
      <c r="N19" s="255"/>
      <c r="O19" s="255"/>
      <c r="P19" s="249">
        <f>E19+J19</f>
        <v>0</v>
      </c>
    </row>
    <row r="20" spans="1:16" s="158" customFormat="1" ht="12">
      <c r="A20" s="163"/>
      <c r="B20" s="160">
        <v>2009</v>
      </c>
      <c r="C20" s="161"/>
      <c r="D20" s="164" t="s">
        <v>296</v>
      </c>
      <c r="E20" s="252">
        <f t="shared" si="1"/>
        <v>4090904</v>
      </c>
      <c r="F20" s="253">
        <f>F21+F24+F26+F28</f>
        <v>4090904</v>
      </c>
      <c r="G20" s="253">
        <f>G21+G24+G26+G28</f>
        <v>0</v>
      </c>
      <c r="H20" s="253">
        <f>H21+H24+H26+H28</f>
        <v>0</v>
      </c>
      <c r="I20" s="253">
        <f>I21+I24+I26+I28</f>
        <v>0</v>
      </c>
      <c r="J20" s="254">
        <f>K20+L20</f>
        <v>150000</v>
      </c>
      <c r="K20" s="253">
        <f>K21+K24+K26+K28</f>
        <v>150000</v>
      </c>
      <c r="L20" s="253">
        <f>L21+L24+L26+L28</f>
        <v>0</v>
      </c>
      <c r="M20" s="253">
        <f>M21+M24+M26+M28</f>
        <v>0</v>
      </c>
      <c r="N20" s="253">
        <f>N21+N24+N26+N28</f>
        <v>0</v>
      </c>
      <c r="O20" s="253">
        <f>O21+O24+O26+O28</f>
        <v>150000</v>
      </c>
      <c r="P20" s="249">
        <f>E20+J20</f>
        <v>4240904</v>
      </c>
    </row>
    <row r="21" spans="1:16" s="74" customFormat="1" ht="33.75">
      <c r="A21" s="155" t="s">
        <v>169</v>
      </c>
      <c r="B21" s="143">
        <v>2010</v>
      </c>
      <c r="C21" s="144" t="s">
        <v>121</v>
      </c>
      <c r="D21" s="165" t="s">
        <v>269</v>
      </c>
      <c r="E21" s="254">
        <f t="shared" ref="E21:E55" si="3">F21+I21</f>
        <v>1850380</v>
      </c>
      <c r="F21" s="255">
        <v>1850380</v>
      </c>
      <c r="G21" s="255"/>
      <c r="H21" s="255"/>
      <c r="I21" s="257"/>
      <c r="J21" s="254">
        <f t="shared" ref="J21:J55" si="4">K21+L21</f>
        <v>150000</v>
      </c>
      <c r="K21" s="255">
        <v>150000</v>
      </c>
      <c r="L21" s="255"/>
      <c r="M21" s="255"/>
      <c r="N21" s="255"/>
      <c r="O21" s="255">
        <v>150000</v>
      </c>
      <c r="P21" s="249">
        <f t="shared" si="2"/>
        <v>2000380</v>
      </c>
    </row>
    <row r="22" spans="1:16" s="76" customFormat="1" ht="22.5">
      <c r="A22" s="166"/>
      <c r="B22" s="167"/>
      <c r="C22" s="168"/>
      <c r="D22" s="169" t="s">
        <v>23</v>
      </c>
      <c r="E22" s="254">
        <f t="shared" si="3"/>
        <v>990880</v>
      </c>
      <c r="F22" s="258">
        <f>F21-F23</f>
        <v>990880</v>
      </c>
      <c r="G22" s="258">
        <f>G21-G23</f>
        <v>0</v>
      </c>
      <c r="H22" s="258">
        <f>H21-H23</f>
        <v>0</v>
      </c>
      <c r="I22" s="259">
        <f>I21-I23</f>
        <v>0</v>
      </c>
      <c r="J22" s="254">
        <f t="shared" si="4"/>
        <v>0</v>
      </c>
      <c r="K22" s="258"/>
      <c r="L22" s="258"/>
      <c r="M22" s="258"/>
      <c r="N22" s="258"/>
      <c r="O22" s="258"/>
      <c r="P22" s="249">
        <f t="shared" si="2"/>
        <v>990880</v>
      </c>
    </row>
    <row r="23" spans="1:16" s="76" customFormat="1" ht="111.75" customHeight="1">
      <c r="A23" s="166"/>
      <c r="B23" s="167"/>
      <c r="C23" s="168"/>
      <c r="D23" s="169" t="s">
        <v>36</v>
      </c>
      <c r="E23" s="254">
        <f t="shared" si="3"/>
        <v>859500</v>
      </c>
      <c r="F23" s="258">
        <v>859500</v>
      </c>
      <c r="G23" s="258"/>
      <c r="H23" s="258"/>
      <c r="I23" s="259"/>
      <c r="J23" s="254">
        <f t="shared" si="4"/>
        <v>0</v>
      </c>
      <c r="K23" s="258"/>
      <c r="L23" s="258"/>
      <c r="M23" s="258"/>
      <c r="N23" s="258"/>
      <c r="O23" s="258"/>
      <c r="P23" s="249">
        <f t="shared" si="2"/>
        <v>859500</v>
      </c>
    </row>
    <row r="24" spans="1:16" s="74" customFormat="1" ht="67.5">
      <c r="A24" s="155" t="s">
        <v>170</v>
      </c>
      <c r="B24" s="143">
        <v>2111</v>
      </c>
      <c r="C24" s="144">
        <v>726</v>
      </c>
      <c r="D24" s="165" t="s">
        <v>145</v>
      </c>
      <c r="E24" s="254">
        <f t="shared" si="3"/>
        <v>1764120</v>
      </c>
      <c r="F24" s="255">
        <v>1764120</v>
      </c>
      <c r="G24" s="255">
        <f>G25</f>
        <v>0</v>
      </c>
      <c r="H24" s="255">
        <f>H25</f>
        <v>0</v>
      </c>
      <c r="I24" s="255">
        <f>I25</f>
        <v>0</v>
      </c>
      <c r="J24" s="254">
        <f t="shared" si="4"/>
        <v>0</v>
      </c>
      <c r="K24" s="255"/>
      <c r="L24" s="255"/>
      <c r="M24" s="255"/>
      <c r="N24" s="255"/>
      <c r="O24" s="255"/>
      <c r="P24" s="249">
        <f>E24+J24</f>
        <v>1764120</v>
      </c>
    </row>
    <row r="25" spans="1:16" s="74" customFormat="1" ht="21.75" customHeight="1">
      <c r="A25" s="155"/>
      <c r="B25" s="143"/>
      <c r="C25" s="144"/>
      <c r="D25" s="165" t="s">
        <v>23</v>
      </c>
      <c r="E25" s="254">
        <f t="shared" si="3"/>
        <v>1564811</v>
      </c>
      <c r="F25" s="255">
        <v>1564811</v>
      </c>
      <c r="G25" s="255"/>
      <c r="H25" s="255"/>
      <c r="I25" s="257"/>
      <c r="J25" s="254">
        <f t="shared" si="4"/>
        <v>0</v>
      </c>
      <c r="K25" s="255"/>
      <c r="L25" s="255"/>
      <c r="M25" s="255"/>
      <c r="N25" s="255"/>
      <c r="O25" s="255"/>
      <c r="P25" s="249">
        <f t="shared" si="2"/>
        <v>1564811</v>
      </c>
    </row>
    <row r="26" spans="1:16" s="74" customFormat="1" ht="45">
      <c r="A26" s="155" t="s">
        <v>171</v>
      </c>
      <c r="B26" s="143">
        <v>2144</v>
      </c>
      <c r="C26" s="144" t="s">
        <v>122</v>
      </c>
      <c r="D26" s="165" t="s">
        <v>270</v>
      </c>
      <c r="E26" s="254">
        <f t="shared" si="3"/>
        <v>473404</v>
      </c>
      <c r="F26" s="255">
        <v>473404</v>
      </c>
      <c r="G26" s="255"/>
      <c r="H26" s="255"/>
      <c r="I26" s="257"/>
      <c r="J26" s="254">
        <f t="shared" si="4"/>
        <v>0</v>
      </c>
      <c r="K26" s="255"/>
      <c r="L26" s="255"/>
      <c r="M26" s="255"/>
      <c r="N26" s="255"/>
      <c r="O26" s="255"/>
      <c r="P26" s="249">
        <f t="shared" si="2"/>
        <v>473404</v>
      </c>
    </row>
    <row r="27" spans="1:16" s="76" customFormat="1" ht="90">
      <c r="A27" s="166"/>
      <c r="B27" s="167"/>
      <c r="C27" s="168"/>
      <c r="D27" s="169" t="s">
        <v>297</v>
      </c>
      <c r="E27" s="254">
        <f t="shared" si="3"/>
        <v>323214</v>
      </c>
      <c r="F27" s="258">
        <v>323214</v>
      </c>
      <c r="G27" s="258"/>
      <c r="H27" s="258"/>
      <c r="I27" s="259"/>
      <c r="J27" s="254">
        <f t="shared" si="4"/>
        <v>0</v>
      </c>
      <c r="K27" s="258"/>
      <c r="L27" s="258"/>
      <c r="M27" s="258"/>
      <c r="N27" s="258"/>
      <c r="O27" s="258"/>
      <c r="P27" s="249">
        <f t="shared" si="2"/>
        <v>323214</v>
      </c>
    </row>
    <row r="28" spans="1:16" s="74" customFormat="1" ht="22.5">
      <c r="A28" s="155" t="s">
        <v>197</v>
      </c>
      <c r="B28" s="143">
        <v>2152</v>
      </c>
      <c r="C28" s="144" t="s">
        <v>122</v>
      </c>
      <c r="D28" s="165" t="s">
        <v>198</v>
      </c>
      <c r="E28" s="254">
        <f t="shared" si="3"/>
        <v>3000</v>
      </c>
      <c r="F28" s="255">
        <v>3000</v>
      </c>
      <c r="G28" s="255"/>
      <c r="H28" s="255"/>
      <c r="I28" s="257"/>
      <c r="J28" s="254">
        <f t="shared" si="4"/>
        <v>0</v>
      </c>
      <c r="K28" s="255"/>
      <c r="L28" s="255"/>
      <c r="M28" s="255"/>
      <c r="N28" s="255"/>
      <c r="O28" s="255"/>
      <c r="P28" s="249">
        <f t="shared" si="2"/>
        <v>3000</v>
      </c>
    </row>
    <row r="29" spans="1:16" s="158" customFormat="1" ht="33.75">
      <c r="A29" s="163"/>
      <c r="B29" s="160">
        <v>3000</v>
      </c>
      <c r="C29" s="161"/>
      <c r="D29" s="164" t="s">
        <v>298</v>
      </c>
      <c r="E29" s="252">
        <f>F29+I29</f>
        <v>7062462.4100000001</v>
      </c>
      <c r="F29" s="253">
        <f>SUM(F30:F40)</f>
        <v>7062462.4100000001</v>
      </c>
      <c r="G29" s="253">
        <f>SUM(G30:G40)</f>
        <v>4024130</v>
      </c>
      <c r="H29" s="253">
        <f>SUM(H30:H40)</f>
        <v>523195</v>
      </c>
      <c r="I29" s="253">
        <f>SUM(I30:I40)</f>
        <v>0</v>
      </c>
      <c r="J29" s="254">
        <f t="shared" si="4"/>
        <v>576000</v>
      </c>
      <c r="K29" s="253">
        <f>SUM(K30:K40)</f>
        <v>0</v>
      </c>
      <c r="L29" s="253">
        <f>SUM(L30:L40)</f>
        <v>576000</v>
      </c>
      <c r="M29" s="253">
        <f>SUM(M30:M40)</f>
        <v>0</v>
      </c>
      <c r="N29" s="253">
        <f>SUM(N30:N40)</f>
        <v>0</v>
      </c>
      <c r="O29" s="253">
        <f>SUM(O30:O40)</f>
        <v>0</v>
      </c>
      <c r="P29" s="249">
        <f>E29+J29</f>
        <v>7638462.4100000001</v>
      </c>
    </row>
    <row r="30" spans="1:16" s="74" customFormat="1" ht="33.75">
      <c r="A30" s="155">
        <v>213032</v>
      </c>
      <c r="B30" s="143">
        <v>3032</v>
      </c>
      <c r="C30" s="144">
        <v>1070</v>
      </c>
      <c r="D30" s="165" t="s">
        <v>17</v>
      </c>
      <c r="E30" s="254">
        <f t="shared" si="3"/>
        <v>12000</v>
      </c>
      <c r="F30" s="255">
        <v>12000</v>
      </c>
      <c r="G30" s="255"/>
      <c r="H30" s="255"/>
      <c r="I30" s="257"/>
      <c r="J30" s="254">
        <f t="shared" si="4"/>
        <v>0</v>
      </c>
      <c r="K30" s="255"/>
      <c r="L30" s="255"/>
      <c r="M30" s="255"/>
      <c r="N30" s="255"/>
      <c r="O30" s="255"/>
      <c r="P30" s="249">
        <f t="shared" si="2"/>
        <v>12000</v>
      </c>
    </row>
    <row r="31" spans="1:16" s="74" customFormat="1" ht="56.25">
      <c r="A31" s="155">
        <v>213033</v>
      </c>
      <c r="B31" s="143">
        <v>3033</v>
      </c>
      <c r="C31" s="144">
        <v>1070</v>
      </c>
      <c r="D31" s="165" t="s">
        <v>18</v>
      </c>
      <c r="E31" s="254">
        <f t="shared" si="3"/>
        <v>485833</v>
      </c>
      <c r="F31" s="255">
        <v>485833</v>
      </c>
      <c r="G31" s="255"/>
      <c r="H31" s="255"/>
      <c r="I31" s="257"/>
      <c r="J31" s="254">
        <f t="shared" si="4"/>
        <v>0</v>
      </c>
      <c r="K31" s="255"/>
      <c r="L31" s="255"/>
      <c r="M31" s="255"/>
      <c r="N31" s="255"/>
      <c r="O31" s="255"/>
      <c r="P31" s="249">
        <f t="shared" si="2"/>
        <v>485833</v>
      </c>
    </row>
    <row r="32" spans="1:16" s="74" customFormat="1" ht="56.25">
      <c r="A32" s="155">
        <v>213050</v>
      </c>
      <c r="B32" s="143">
        <v>3050</v>
      </c>
      <c r="C32" s="144">
        <v>1070</v>
      </c>
      <c r="D32" s="165" t="s">
        <v>177</v>
      </c>
      <c r="E32" s="254">
        <f t="shared" si="3"/>
        <v>396792</v>
      </c>
      <c r="F32" s="255">
        <v>396792</v>
      </c>
      <c r="G32" s="255"/>
      <c r="H32" s="255"/>
      <c r="I32" s="257"/>
      <c r="J32" s="254">
        <f t="shared" si="4"/>
        <v>0</v>
      </c>
      <c r="K32" s="255"/>
      <c r="L32" s="255"/>
      <c r="M32" s="255"/>
      <c r="N32" s="255"/>
      <c r="O32" s="255"/>
      <c r="P32" s="249">
        <f t="shared" si="2"/>
        <v>396792</v>
      </c>
    </row>
    <row r="33" spans="1:16" s="74" customFormat="1" ht="45">
      <c r="A33" s="155">
        <v>213090</v>
      </c>
      <c r="B33" s="143">
        <v>3090</v>
      </c>
      <c r="C33" s="144">
        <v>1030</v>
      </c>
      <c r="D33" s="165" t="s">
        <v>176</v>
      </c>
      <c r="E33" s="254">
        <f t="shared" si="3"/>
        <v>12222</v>
      </c>
      <c r="F33" s="255">
        <v>12222</v>
      </c>
      <c r="G33" s="255"/>
      <c r="H33" s="255"/>
      <c r="I33" s="257"/>
      <c r="J33" s="254">
        <f t="shared" si="4"/>
        <v>0</v>
      </c>
      <c r="K33" s="255"/>
      <c r="L33" s="255"/>
      <c r="M33" s="255"/>
      <c r="N33" s="255"/>
      <c r="O33" s="255"/>
      <c r="P33" s="249">
        <f t="shared" si="2"/>
        <v>12222</v>
      </c>
    </row>
    <row r="34" spans="1:16" s="74" customFormat="1" ht="45">
      <c r="A34" s="155">
        <v>213241</v>
      </c>
      <c r="B34" s="143">
        <v>3241</v>
      </c>
      <c r="C34" s="144">
        <v>1090</v>
      </c>
      <c r="D34" s="165" t="s">
        <v>310</v>
      </c>
      <c r="E34" s="254">
        <f t="shared" si="3"/>
        <v>5578441</v>
      </c>
      <c r="F34" s="255">
        <v>5578441</v>
      </c>
      <c r="G34" s="255">
        <v>4024130</v>
      </c>
      <c r="H34" s="255">
        <v>523195</v>
      </c>
      <c r="I34" s="257"/>
      <c r="J34" s="254">
        <f t="shared" si="4"/>
        <v>576000</v>
      </c>
      <c r="K34" s="255"/>
      <c r="L34" s="255">
        <v>576000</v>
      </c>
      <c r="M34" s="255"/>
      <c r="N34" s="255"/>
      <c r="O34" s="255"/>
      <c r="P34" s="249">
        <f t="shared" si="2"/>
        <v>6154441</v>
      </c>
    </row>
    <row r="35" spans="1:16" s="74" customFormat="1" ht="44.25" hidden="1" customHeight="1">
      <c r="A35" s="155">
        <v>213105</v>
      </c>
      <c r="B35" s="143">
        <v>3105</v>
      </c>
      <c r="C35" s="144">
        <v>1010</v>
      </c>
      <c r="D35" s="165" t="s">
        <v>271</v>
      </c>
      <c r="E35" s="254">
        <f t="shared" si="3"/>
        <v>0</v>
      </c>
      <c r="F35" s="255"/>
      <c r="G35" s="255"/>
      <c r="H35" s="255"/>
      <c r="I35" s="257"/>
      <c r="J35" s="254">
        <f t="shared" si="4"/>
        <v>0</v>
      </c>
      <c r="K35" s="255"/>
      <c r="L35" s="255"/>
      <c r="M35" s="255"/>
      <c r="N35" s="255"/>
      <c r="O35" s="255"/>
      <c r="P35" s="249">
        <f t="shared" si="2"/>
        <v>0</v>
      </c>
    </row>
    <row r="36" spans="1:16" s="74" customFormat="1" ht="32.25" hidden="1" customHeight="1">
      <c r="A36" s="155">
        <v>213121</v>
      </c>
      <c r="B36" s="143">
        <v>3121</v>
      </c>
      <c r="C36" s="144" t="s">
        <v>123</v>
      </c>
      <c r="D36" s="165" t="s">
        <v>272</v>
      </c>
      <c r="E36" s="254">
        <f t="shared" si="3"/>
        <v>0</v>
      </c>
      <c r="F36" s="255"/>
      <c r="G36" s="255"/>
      <c r="H36" s="255"/>
      <c r="I36" s="257"/>
      <c r="J36" s="254">
        <f t="shared" si="4"/>
        <v>0</v>
      </c>
      <c r="K36" s="255"/>
      <c r="L36" s="255"/>
      <c r="M36" s="255"/>
      <c r="N36" s="255"/>
      <c r="O36" s="255"/>
      <c r="P36" s="249">
        <f t="shared" si="2"/>
        <v>0</v>
      </c>
    </row>
    <row r="37" spans="1:16" s="74" customFormat="1" ht="123.75">
      <c r="A37" s="155">
        <v>213160</v>
      </c>
      <c r="B37" s="143">
        <v>3160</v>
      </c>
      <c r="C37" s="144">
        <v>1010</v>
      </c>
      <c r="D37" s="165" t="s">
        <v>150</v>
      </c>
      <c r="E37" s="254">
        <f t="shared" si="3"/>
        <v>203588</v>
      </c>
      <c r="F37" s="255">
        <v>203588</v>
      </c>
      <c r="G37" s="255"/>
      <c r="H37" s="255"/>
      <c r="I37" s="257"/>
      <c r="J37" s="254">
        <f t="shared" si="4"/>
        <v>0</v>
      </c>
      <c r="K37" s="255"/>
      <c r="L37" s="255"/>
      <c r="M37" s="255"/>
      <c r="N37" s="255"/>
      <c r="O37" s="255"/>
      <c r="P37" s="249">
        <f t="shared" si="2"/>
        <v>203588</v>
      </c>
    </row>
    <row r="38" spans="1:16" s="74" customFormat="1" ht="112.5">
      <c r="A38" s="155">
        <v>213180</v>
      </c>
      <c r="B38" s="143">
        <v>3180</v>
      </c>
      <c r="C38" s="144">
        <v>1060</v>
      </c>
      <c r="D38" s="165" t="s">
        <v>273</v>
      </c>
      <c r="E38" s="254">
        <f t="shared" si="3"/>
        <v>3000</v>
      </c>
      <c r="F38" s="255">
        <v>3000</v>
      </c>
      <c r="G38" s="255"/>
      <c r="H38" s="255"/>
      <c r="I38" s="257"/>
      <c r="J38" s="254">
        <f t="shared" si="4"/>
        <v>0</v>
      </c>
      <c r="K38" s="255"/>
      <c r="L38" s="255"/>
      <c r="M38" s="255"/>
      <c r="N38" s="255"/>
      <c r="O38" s="255"/>
      <c r="P38" s="249">
        <f t="shared" si="2"/>
        <v>3000</v>
      </c>
    </row>
    <row r="39" spans="1:16" s="74" customFormat="1" ht="78.75">
      <c r="A39" s="155">
        <v>213171</v>
      </c>
      <c r="B39" s="143">
        <v>3171</v>
      </c>
      <c r="C39" s="144">
        <v>1010</v>
      </c>
      <c r="D39" s="165" t="s">
        <v>309</v>
      </c>
      <c r="E39" s="254">
        <f t="shared" si="3"/>
        <v>20718</v>
      </c>
      <c r="F39" s="255">
        <v>20718</v>
      </c>
      <c r="G39" s="255"/>
      <c r="H39" s="255"/>
      <c r="I39" s="257"/>
      <c r="J39" s="254"/>
      <c r="K39" s="255"/>
      <c r="L39" s="255"/>
      <c r="M39" s="255"/>
      <c r="N39" s="255"/>
      <c r="O39" s="255"/>
      <c r="P39" s="249">
        <f t="shared" si="2"/>
        <v>20718</v>
      </c>
    </row>
    <row r="40" spans="1:16" s="74" customFormat="1" ht="33" customHeight="1">
      <c r="A40" s="155">
        <v>213242</v>
      </c>
      <c r="B40" s="143">
        <v>3242</v>
      </c>
      <c r="C40" s="144">
        <v>1090</v>
      </c>
      <c r="D40" s="165" t="s">
        <v>160</v>
      </c>
      <c r="E40" s="254">
        <f t="shared" si="3"/>
        <v>349868.41</v>
      </c>
      <c r="F40" s="255">
        <v>349868.41</v>
      </c>
      <c r="G40" s="255"/>
      <c r="H40" s="255"/>
      <c r="I40" s="257"/>
      <c r="J40" s="254">
        <f t="shared" si="4"/>
        <v>0</v>
      </c>
      <c r="K40" s="255"/>
      <c r="L40" s="255"/>
      <c r="M40" s="255"/>
      <c r="N40" s="255"/>
      <c r="O40" s="255"/>
      <c r="P40" s="249">
        <f t="shared" si="2"/>
        <v>349868.41</v>
      </c>
    </row>
    <row r="41" spans="1:16" s="158" customFormat="1" ht="22.5">
      <c r="A41" s="163"/>
      <c r="B41" s="160">
        <v>6000</v>
      </c>
      <c r="C41" s="161"/>
      <c r="D41" s="164" t="s">
        <v>299</v>
      </c>
      <c r="E41" s="252">
        <f>F41+I41</f>
        <v>6398075</v>
      </c>
      <c r="F41" s="253">
        <f>SUM(F42:F44)</f>
        <v>6398075</v>
      </c>
      <c r="G41" s="253">
        <f t="shared" ref="G41:O41" si="5">SUM(G42:G44)</f>
        <v>0</v>
      </c>
      <c r="H41" s="253">
        <f t="shared" si="5"/>
        <v>670696</v>
      </c>
      <c r="I41" s="253">
        <f t="shared" si="5"/>
        <v>0</v>
      </c>
      <c r="J41" s="254">
        <f t="shared" si="4"/>
        <v>192000</v>
      </c>
      <c r="K41" s="253">
        <f t="shared" si="5"/>
        <v>192000</v>
      </c>
      <c r="L41" s="253">
        <f t="shared" si="5"/>
        <v>0</v>
      </c>
      <c r="M41" s="253">
        <f t="shared" si="5"/>
        <v>0</v>
      </c>
      <c r="N41" s="253">
        <f t="shared" si="5"/>
        <v>0</v>
      </c>
      <c r="O41" s="253">
        <f t="shared" si="5"/>
        <v>192000</v>
      </c>
      <c r="P41" s="249">
        <f>E41+J41</f>
        <v>6590075</v>
      </c>
    </row>
    <row r="42" spans="1:16" s="74" customFormat="1" ht="45">
      <c r="A42" s="155" t="s">
        <v>24</v>
      </c>
      <c r="B42" s="143" t="s">
        <v>25</v>
      </c>
      <c r="C42" s="144" t="s">
        <v>26</v>
      </c>
      <c r="D42" s="165" t="s">
        <v>20</v>
      </c>
      <c r="E42" s="254">
        <f t="shared" si="3"/>
        <v>1842080</v>
      </c>
      <c r="F42" s="255">
        <v>1842080</v>
      </c>
      <c r="G42" s="255"/>
      <c r="H42" s="255"/>
      <c r="I42" s="257"/>
      <c r="J42" s="254">
        <f t="shared" si="4"/>
        <v>192000</v>
      </c>
      <c r="K42" s="255">
        <v>192000</v>
      </c>
      <c r="L42" s="255"/>
      <c r="M42" s="255"/>
      <c r="N42" s="255"/>
      <c r="O42" s="255">
        <v>192000</v>
      </c>
      <c r="P42" s="249">
        <f t="shared" si="2"/>
        <v>2034080</v>
      </c>
    </row>
    <row r="43" spans="1:16" s="74" customFormat="1" ht="45">
      <c r="A43" s="155" t="s">
        <v>27</v>
      </c>
      <c r="B43" s="143" t="s">
        <v>28</v>
      </c>
      <c r="C43" s="144" t="s">
        <v>26</v>
      </c>
      <c r="D43" s="165" t="s">
        <v>274</v>
      </c>
      <c r="E43" s="254">
        <f t="shared" si="3"/>
        <v>709255</v>
      </c>
      <c r="F43" s="255">
        <v>709255</v>
      </c>
      <c r="G43" s="255"/>
      <c r="H43" s="255">
        <v>670696</v>
      </c>
      <c r="I43" s="257"/>
      <c r="J43" s="254">
        <f t="shared" si="4"/>
        <v>0</v>
      </c>
      <c r="K43" s="255"/>
      <c r="L43" s="255"/>
      <c r="M43" s="255"/>
      <c r="N43" s="255"/>
      <c r="O43" s="255"/>
      <c r="P43" s="249">
        <f t="shared" si="2"/>
        <v>709255</v>
      </c>
    </row>
    <row r="44" spans="1:16" s="74" customFormat="1" ht="21.75" customHeight="1">
      <c r="A44" s="155" t="s">
        <v>30</v>
      </c>
      <c r="B44" s="143" t="s">
        <v>31</v>
      </c>
      <c r="C44" s="144" t="s">
        <v>26</v>
      </c>
      <c r="D44" s="165" t="s">
        <v>21</v>
      </c>
      <c r="E44" s="254">
        <f t="shared" si="3"/>
        <v>3846740</v>
      </c>
      <c r="F44" s="255">
        <v>3846740</v>
      </c>
      <c r="G44" s="255"/>
      <c r="H44" s="255"/>
      <c r="I44" s="257"/>
      <c r="J44" s="254">
        <f t="shared" si="4"/>
        <v>0</v>
      </c>
      <c r="K44" s="255"/>
      <c r="L44" s="255"/>
      <c r="M44" s="255"/>
      <c r="N44" s="255"/>
      <c r="O44" s="255"/>
      <c r="P44" s="249">
        <f t="shared" si="2"/>
        <v>3846740</v>
      </c>
    </row>
    <row r="45" spans="1:16" s="158" customFormat="1" ht="22.5">
      <c r="A45" s="163"/>
      <c r="B45" s="160">
        <v>7000</v>
      </c>
      <c r="C45" s="161"/>
      <c r="D45" s="164" t="s">
        <v>300</v>
      </c>
      <c r="E45" s="252">
        <f>F45+I45</f>
        <v>877753.59</v>
      </c>
      <c r="F45" s="253">
        <f>SUM(F46:F50)</f>
        <v>877753.59</v>
      </c>
      <c r="G45" s="253">
        <f>SUM(G46:G50)</f>
        <v>0</v>
      </c>
      <c r="H45" s="253">
        <f>SUM(H46:H50)</f>
        <v>0</v>
      </c>
      <c r="I45" s="253">
        <f>SUM(I46:I50)</f>
        <v>0</v>
      </c>
      <c r="J45" s="254">
        <f>L45+O45</f>
        <v>998901.41</v>
      </c>
      <c r="K45" s="253">
        <f>SUM(K46:K50)</f>
        <v>800000</v>
      </c>
      <c r="L45" s="253">
        <f>SUM(L46:L50)</f>
        <v>178640.41</v>
      </c>
      <c r="M45" s="253">
        <f>SUM(M46:M50)</f>
        <v>0</v>
      </c>
      <c r="N45" s="253">
        <f>SUM(N46:N50)</f>
        <v>0</v>
      </c>
      <c r="O45" s="253">
        <f>SUM(O46:O50)</f>
        <v>820261</v>
      </c>
      <c r="P45" s="249">
        <f>E45+J45</f>
        <v>1876655</v>
      </c>
    </row>
    <row r="46" spans="1:16" s="158" customFormat="1" ht="57.75" customHeight="1">
      <c r="A46" s="155">
        <v>217363</v>
      </c>
      <c r="B46" s="143">
        <v>7363</v>
      </c>
      <c r="C46" s="144">
        <v>490</v>
      </c>
      <c r="D46" s="165" t="s">
        <v>410</v>
      </c>
      <c r="E46" s="254">
        <f>F46+I46</f>
        <v>0</v>
      </c>
      <c r="F46" s="255"/>
      <c r="G46" s="255"/>
      <c r="H46" s="255"/>
      <c r="I46" s="256"/>
      <c r="J46" s="254">
        <f>L46+O46</f>
        <v>800000</v>
      </c>
      <c r="K46" s="255">
        <v>800000</v>
      </c>
      <c r="L46" s="255"/>
      <c r="M46" s="255"/>
      <c r="N46" s="255"/>
      <c r="O46" s="255">
        <v>800000</v>
      </c>
      <c r="P46" s="249">
        <f>E46+J46</f>
        <v>800000</v>
      </c>
    </row>
    <row r="47" spans="1:16" s="158" customFormat="1" ht="56.25">
      <c r="A47" s="155">
        <v>217461</v>
      </c>
      <c r="B47" s="143">
        <v>7461</v>
      </c>
      <c r="C47" s="144">
        <v>456</v>
      </c>
      <c r="D47" s="165" t="s">
        <v>403</v>
      </c>
      <c r="E47" s="254">
        <f t="shared" si="3"/>
        <v>203683.59</v>
      </c>
      <c r="F47" s="255">
        <v>203683.59</v>
      </c>
      <c r="G47" s="255"/>
      <c r="H47" s="255"/>
      <c r="I47" s="256"/>
      <c r="J47" s="254">
        <f>L47+O47</f>
        <v>39640.410000000003</v>
      </c>
      <c r="K47" s="253"/>
      <c r="L47" s="255">
        <v>39640.410000000003</v>
      </c>
      <c r="M47" s="255"/>
      <c r="N47" s="255"/>
      <c r="O47" s="255"/>
      <c r="P47" s="249">
        <f>E47+J47</f>
        <v>243324</v>
      </c>
    </row>
    <row r="48" spans="1:16" s="158" customFormat="1" ht="58.5" customHeight="1">
      <c r="A48" s="155">
        <v>217540</v>
      </c>
      <c r="B48" s="143">
        <v>7540</v>
      </c>
      <c r="C48" s="144">
        <v>460</v>
      </c>
      <c r="D48" s="165" t="s">
        <v>441</v>
      </c>
      <c r="E48" s="254">
        <f>F48+I48</f>
        <v>425000</v>
      </c>
      <c r="F48" s="255">
        <v>425000</v>
      </c>
      <c r="G48" s="255"/>
      <c r="H48" s="255"/>
      <c r="I48" s="256"/>
      <c r="J48" s="254">
        <f>L48+O48</f>
        <v>0</v>
      </c>
      <c r="K48" s="253"/>
      <c r="L48" s="255"/>
      <c r="M48" s="255"/>
      <c r="N48" s="255"/>
      <c r="O48" s="255"/>
      <c r="P48" s="249">
        <f>E48+J48</f>
        <v>425000</v>
      </c>
    </row>
    <row r="49" spans="1:16" s="158" customFormat="1" ht="146.25" customHeight="1">
      <c r="A49" s="155">
        <v>217691</v>
      </c>
      <c r="B49" s="143">
        <v>7691</v>
      </c>
      <c r="C49" s="144">
        <v>490</v>
      </c>
      <c r="D49" s="165" t="s">
        <v>395</v>
      </c>
      <c r="E49" s="254">
        <f t="shared" si="3"/>
        <v>0</v>
      </c>
      <c r="F49" s="253"/>
      <c r="G49" s="253"/>
      <c r="H49" s="253"/>
      <c r="I49" s="260"/>
      <c r="J49" s="254">
        <f>L49+O49</f>
        <v>159261</v>
      </c>
      <c r="K49" s="253"/>
      <c r="L49" s="255">
        <v>139000</v>
      </c>
      <c r="M49" s="255"/>
      <c r="N49" s="255"/>
      <c r="O49" s="255">
        <v>20261</v>
      </c>
      <c r="P49" s="249">
        <f t="shared" si="2"/>
        <v>159261</v>
      </c>
    </row>
    <row r="50" spans="1:16" s="74" customFormat="1" ht="22.5">
      <c r="A50" s="155" t="s">
        <v>193</v>
      </c>
      <c r="B50" s="143" t="s">
        <v>203</v>
      </c>
      <c r="C50" s="144" t="s">
        <v>168</v>
      </c>
      <c r="D50" s="165" t="s">
        <v>73</v>
      </c>
      <c r="E50" s="254">
        <f t="shared" si="3"/>
        <v>249070</v>
      </c>
      <c r="F50" s="255">
        <v>249070</v>
      </c>
      <c r="G50" s="255"/>
      <c r="H50" s="255"/>
      <c r="I50" s="257"/>
      <c r="J50" s="254">
        <f t="shared" si="4"/>
        <v>0</v>
      </c>
      <c r="K50" s="255"/>
      <c r="L50" s="255"/>
      <c r="M50" s="255"/>
      <c r="N50" s="255"/>
      <c r="O50" s="255"/>
      <c r="P50" s="249">
        <f t="shared" si="2"/>
        <v>249070</v>
      </c>
    </row>
    <row r="51" spans="1:16" s="158" customFormat="1" ht="12">
      <c r="A51" s="163"/>
      <c r="B51" s="160">
        <v>8000</v>
      </c>
      <c r="C51" s="161"/>
      <c r="D51" s="164" t="s">
        <v>301</v>
      </c>
      <c r="E51" s="252">
        <f>F51+I51</f>
        <v>71500</v>
      </c>
      <c r="F51" s="253">
        <f>SUM(F52:F55)</f>
        <v>71500</v>
      </c>
      <c r="G51" s="253">
        <f t="shared" ref="G51:O51" si="6">SUM(G53:G55)</f>
        <v>0</v>
      </c>
      <c r="H51" s="253">
        <f t="shared" si="6"/>
        <v>0</v>
      </c>
      <c r="I51" s="253">
        <f t="shared" si="6"/>
        <v>0</v>
      </c>
      <c r="J51" s="254">
        <f t="shared" si="4"/>
        <v>26110</v>
      </c>
      <c r="K51" s="253">
        <f t="shared" si="6"/>
        <v>0</v>
      </c>
      <c r="L51" s="253">
        <f t="shared" si="6"/>
        <v>26110</v>
      </c>
      <c r="M51" s="253">
        <f t="shared" si="6"/>
        <v>0</v>
      </c>
      <c r="N51" s="253">
        <f t="shared" si="6"/>
        <v>0</v>
      </c>
      <c r="O51" s="253">
        <f t="shared" si="6"/>
        <v>0</v>
      </c>
      <c r="P51" s="249">
        <f>E51+J51</f>
        <v>97610</v>
      </c>
    </row>
    <row r="52" spans="1:16" s="158" customFormat="1" ht="22.5">
      <c r="A52" s="155">
        <v>218120</v>
      </c>
      <c r="B52" s="143">
        <v>8120</v>
      </c>
      <c r="C52" s="144">
        <v>380</v>
      </c>
      <c r="D52" s="165" t="s">
        <v>396</v>
      </c>
      <c r="E52" s="254">
        <f t="shared" si="3"/>
        <v>6000</v>
      </c>
      <c r="F52" s="255">
        <v>6000</v>
      </c>
      <c r="G52" s="253"/>
      <c r="H52" s="253"/>
      <c r="I52" s="260"/>
      <c r="J52" s="254"/>
      <c r="K52" s="253"/>
      <c r="L52" s="253"/>
      <c r="M52" s="253"/>
      <c r="N52" s="253"/>
      <c r="O52" s="253"/>
      <c r="P52" s="249">
        <f t="shared" si="2"/>
        <v>6000</v>
      </c>
    </row>
    <row r="53" spans="1:16" s="74" customFormat="1" ht="33.75">
      <c r="A53" s="155">
        <v>218220</v>
      </c>
      <c r="B53" s="143">
        <v>8220</v>
      </c>
      <c r="C53" s="144">
        <v>380</v>
      </c>
      <c r="D53" s="165" t="s">
        <v>293</v>
      </c>
      <c r="E53" s="254">
        <f t="shared" si="3"/>
        <v>5500</v>
      </c>
      <c r="F53" s="255">
        <v>5500</v>
      </c>
      <c r="G53" s="255"/>
      <c r="H53" s="255"/>
      <c r="I53" s="257"/>
      <c r="J53" s="254">
        <f t="shared" si="4"/>
        <v>0</v>
      </c>
      <c r="K53" s="255"/>
      <c r="L53" s="255"/>
      <c r="M53" s="255"/>
      <c r="N53" s="255"/>
      <c r="O53" s="255"/>
      <c r="P53" s="249">
        <f t="shared" si="2"/>
        <v>5500</v>
      </c>
    </row>
    <row r="54" spans="1:16" s="74" customFormat="1" ht="33.75">
      <c r="A54" s="155" t="s">
        <v>32</v>
      </c>
      <c r="B54" s="143" t="s">
        <v>33</v>
      </c>
      <c r="C54" s="144" t="s">
        <v>34</v>
      </c>
      <c r="D54" s="165" t="s">
        <v>35</v>
      </c>
      <c r="E54" s="254">
        <f t="shared" si="3"/>
        <v>0</v>
      </c>
      <c r="F54" s="255"/>
      <c r="G54" s="255"/>
      <c r="H54" s="255"/>
      <c r="I54" s="257"/>
      <c r="J54" s="254">
        <f t="shared" si="4"/>
        <v>26110</v>
      </c>
      <c r="K54" s="255"/>
      <c r="L54" s="255">
        <v>26110</v>
      </c>
      <c r="M54" s="255"/>
      <c r="N54" s="255"/>
      <c r="O54" s="255"/>
      <c r="P54" s="249">
        <f t="shared" si="2"/>
        <v>26110</v>
      </c>
    </row>
    <row r="55" spans="1:16" s="74" customFormat="1" ht="21.75" customHeight="1">
      <c r="A55" s="155" t="s">
        <v>192</v>
      </c>
      <c r="B55" s="143" t="s">
        <v>174</v>
      </c>
      <c r="C55" s="144" t="s">
        <v>175</v>
      </c>
      <c r="D55" s="165" t="s">
        <v>189</v>
      </c>
      <c r="E55" s="254">
        <f t="shared" si="3"/>
        <v>60000</v>
      </c>
      <c r="F55" s="255">
        <v>60000</v>
      </c>
      <c r="G55" s="255"/>
      <c r="H55" s="255"/>
      <c r="I55" s="257"/>
      <c r="J55" s="254">
        <f t="shared" si="4"/>
        <v>0</v>
      </c>
      <c r="K55" s="255"/>
      <c r="L55" s="255"/>
      <c r="M55" s="255"/>
      <c r="N55" s="255"/>
      <c r="O55" s="255"/>
      <c r="P55" s="249">
        <f t="shared" si="2"/>
        <v>60000</v>
      </c>
    </row>
    <row r="56" spans="1:16" s="74" customFormat="1" ht="12" hidden="1">
      <c r="A56" s="71"/>
      <c r="B56" s="72"/>
      <c r="C56" s="73"/>
      <c r="D56" s="70"/>
      <c r="E56" s="261"/>
      <c r="F56" s="255"/>
      <c r="G56" s="255"/>
      <c r="H56" s="255"/>
      <c r="I56" s="257"/>
      <c r="J56" s="261"/>
      <c r="K56" s="255"/>
      <c r="L56" s="255"/>
      <c r="M56" s="255"/>
      <c r="N56" s="255"/>
      <c r="O56" s="255"/>
      <c r="P56" s="249">
        <f t="shared" si="2"/>
        <v>0</v>
      </c>
    </row>
    <row r="57" spans="1:16" s="74" customFormat="1" ht="12" hidden="1">
      <c r="A57" s="71"/>
      <c r="B57" s="72"/>
      <c r="C57" s="73"/>
      <c r="D57" s="70"/>
      <c r="E57" s="261"/>
      <c r="F57" s="255"/>
      <c r="G57" s="255"/>
      <c r="H57" s="255"/>
      <c r="I57" s="257"/>
      <c r="J57" s="261"/>
      <c r="K57" s="255"/>
      <c r="L57" s="255"/>
      <c r="M57" s="255"/>
      <c r="N57" s="255"/>
      <c r="O57" s="255"/>
      <c r="P57" s="249">
        <f t="shared" si="2"/>
        <v>0</v>
      </c>
    </row>
    <row r="58" spans="1:16" s="74" customFormat="1" ht="67.5" hidden="1">
      <c r="A58" s="71" t="s">
        <v>190</v>
      </c>
      <c r="B58" s="72">
        <v>9800</v>
      </c>
      <c r="C58" s="73" t="s">
        <v>129</v>
      </c>
      <c r="D58" s="77" t="s">
        <v>191</v>
      </c>
      <c r="E58" s="261"/>
      <c r="F58" s="255"/>
      <c r="G58" s="255"/>
      <c r="H58" s="255"/>
      <c r="I58" s="257"/>
      <c r="J58" s="261"/>
      <c r="K58" s="255"/>
      <c r="L58" s="255"/>
      <c r="M58" s="255"/>
      <c r="N58" s="255"/>
      <c r="O58" s="255"/>
      <c r="P58" s="249">
        <f t="shared" si="2"/>
        <v>0</v>
      </c>
    </row>
    <row r="59" spans="1:16" s="69" customFormat="1" ht="22.5">
      <c r="A59" s="147">
        <v>600000</v>
      </c>
      <c r="B59" s="148"/>
      <c r="C59" s="148"/>
      <c r="D59" s="150" t="s">
        <v>38</v>
      </c>
      <c r="E59" s="244">
        <f>E60</f>
        <v>75131224</v>
      </c>
      <c r="F59" s="245">
        <f t="shared" ref="F59:O59" si="7">F60</f>
        <v>75131224</v>
      </c>
      <c r="G59" s="245">
        <f t="shared" si="7"/>
        <v>54679969</v>
      </c>
      <c r="H59" s="245">
        <f t="shared" si="7"/>
        <v>4330268</v>
      </c>
      <c r="I59" s="248">
        <f t="shared" si="7"/>
        <v>0</v>
      </c>
      <c r="J59" s="244">
        <f t="shared" si="7"/>
        <v>8882904</v>
      </c>
      <c r="K59" s="245">
        <f t="shared" si="7"/>
        <v>8855574</v>
      </c>
      <c r="L59" s="245">
        <f t="shared" si="7"/>
        <v>27330</v>
      </c>
      <c r="M59" s="245">
        <f t="shared" si="7"/>
        <v>0</v>
      </c>
      <c r="N59" s="245">
        <f t="shared" si="7"/>
        <v>0</v>
      </c>
      <c r="O59" s="248">
        <f t="shared" si="7"/>
        <v>8855574</v>
      </c>
      <c r="P59" s="249">
        <f t="shared" si="2"/>
        <v>84014128</v>
      </c>
    </row>
    <row r="60" spans="1:16" s="69" customFormat="1" ht="22.5">
      <c r="A60" s="147">
        <v>610000</v>
      </c>
      <c r="B60" s="148"/>
      <c r="C60" s="148"/>
      <c r="D60" s="149" t="s">
        <v>38</v>
      </c>
      <c r="E60" s="250">
        <f>F60+I60</f>
        <v>75131224</v>
      </c>
      <c r="F60" s="251">
        <f>F61+F63+F78</f>
        <v>75131224</v>
      </c>
      <c r="G60" s="251">
        <f>G61+G63+G78</f>
        <v>54679969</v>
      </c>
      <c r="H60" s="251">
        <f>H61+H63+H78</f>
        <v>4330268</v>
      </c>
      <c r="I60" s="251">
        <f>I61+I63+I78</f>
        <v>0</v>
      </c>
      <c r="J60" s="250">
        <f>K60+L60</f>
        <v>8882904</v>
      </c>
      <c r="K60" s="251">
        <f>K61+K63+K78</f>
        <v>8855574</v>
      </c>
      <c r="L60" s="251">
        <f>L61+L63+L78</f>
        <v>27330</v>
      </c>
      <c r="M60" s="251">
        <f>M61+M63+M78</f>
        <v>0</v>
      </c>
      <c r="N60" s="251">
        <f>N61+N63+N78</f>
        <v>0</v>
      </c>
      <c r="O60" s="251">
        <f>O61+O63+O78</f>
        <v>8855574</v>
      </c>
      <c r="P60" s="249">
        <f t="shared" si="2"/>
        <v>84014128</v>
      </c>
    </row>
    <row r="61" spans="1:16" s="69" customFormat="1">
      <c r="A61" s="163"/>
      <c r="B61" s="160">
        <v>100</v>
      </c>
      <c r="C61" s="161"/>
      <c r="D61" s="164" t="s">
        <v>294</v>
      </c>
      <c r="E61" s="252">
        <f>F61+I61</f>
        <v>764146</v>
      </c>
      <c r="F61" s="253">
        <f>F62</f>
        <v>764146</v>
      </c>
      <c r="G61" s="253">
        <f t="shared" ref="G61:O61" si="8">G62</f>
        <v>613180</v>
      </c>
      <c r="H61" s="253">
        <f t="shared" si="8"/>
        <v>15748</v>
      </c>
      <c r="I61" s="253">
        <f t="shared" si="8"/>
        <v>0</v>
      </c>
      <c r="J61" s="252">
        <f>K61+L61</f>
        <v>0</v>
      </c>
      <c r="K61" s="253">
        <f t="shared" si="8"/>
        <v>0</v>
      </c>
      <c r="L61" s="253">
        <f t="shared" si="8"/>
        <v>0</v>
      </c>
      <c r="M61" s="253">
        <f t="shared" si="8"/>
        <v>0</v>
      </c>
      <c r="N61" s="253">
        <f t="shared" si="8"/>
        <v>0</v>
      </c>
      <c r="O61" s="253">
        <f t="shared" si="8"/>
        <v>0</v>
      </c>
      <c r="P61" s="249">
        <f>E61+J61</f>
        <v>764146</v>
      </c>
    </row>
    <row r="62" spans="1:16" s="74" customFormat="1" ht="56.25">
      <c r="A62" s="155">
        <v>610160</v>
      </c>
      <c r="B62" s="143">
        <v>160</v>
      </c>
      <c r="C62" s="144">
        <v>111</v>
      </c>
      <c r="D62" s="165" t="s">
        <v>117</v>
      </c>
      <c r="E62" s="254">
        <f>F62+I62</f>
        <v>764146</v>
      </c>
      <c r="F62" s="255">
        <v>764146</v>
      </c>
      <c r="G62" s="255">
        <v>613180</v>
      </c>
      <c r="H62" s="255">
        <v>15748</v>
      </c>
      <c r="I62" s="257"/>
      <c r="J62" s="254">
        <f>K62+L62</f>
        <v>0</v>
      </c>
      <c r="K62" s="255"/>
      <c r="L62" s="255"/>
      <c r="M62" s="255"/>
      <c r="N62" s="255"/>
      <c r="O62" s="255"/>
      <c r="P62" s="249">
        <f t="shared" si="2"/>
        <v>764146</v>
      </c>
    </row>
    <row r="63" spans="1:16" s="158" customFormat="1" ht="12">
      <c r="A63" s="163"/>
      <c r="B63" s="162">
        <v>1000</v>
      </c>
      <c r="C63" s="161"/>
      <c r="D63" s="164" t="s">
        <v>295</v>
      </c>
      <c r="E63" s="252">
        <f>F63+I63</f>
        <v>74367078</v>
      </c>
      <c r="F63" s="253">
        <f>F64+F65+F68+F69+F70+F71+F73+F76+F72+F77+F75+F67+F74</f>
        <v>74367078</v>
      </c>
      <c r="G63" s="253">
        <f>G64+G65+G68+G69+G70+G71+G73+G76+G72+G77+G75+G67</f>
        <v>54066789</v>
      </c>
      <c r="H63" s="253">
        <f>H64+H65+H68+H69+H70+H71+H73+H76+H72+H77+H75+H67</f>
        <v>4314520</v>
      </c>
      <c r="I63" s="253">
        <f>I64+I65+I68+I69+I70+I71+I73+I76+I72+I77+I75+I67</f>
        <v>0</v>
      </c>
      <c r="J63" s="252">
        <f>K63+L63</f>
        <v>2285139</v>
      </c>
      <c r="K63" s="253">
        <f>K64+K65+K68+K69+K70+K71+K73+K76+K67+K75+K74</f>
        <v>2257809</v>
      </c>
      <c r="L63" s="253">
        <f>L64+L65+L68+L69+L70+L71+L73+L76+L67+L75</f>
        <v>27330</v>
      </c>
      <c r="M63" s="253">
        <f>M64+M65+M68+M69+M70+M71+M73+M76+M67+M75</f>
        <v>0</v>
      </c>
      <c r="N63" s="253">
        <f>N64+N65+N68+N69+N70+N71+N73+N76+N67+N75</f>
        <v>0</v>
      </c>
      <c r="O63" s="253">
        <f>O64+O65+O68+O69+O70+O71+O73+O76+O67+O75+O74</f>
        <v>2257809</v>
      </c>
      <c r="P63" s="249">
        <f>E63+J63</f>
        <v>76652217</v>
      </c>
    </row>
    <row r="64" spans="1:16" s="74" customFormat="1" ht="12">
      <c r="A64" s="155">
        <v>611010</v>
      </c>
      <c r="B64" s="145">
        <v>1010</v>
      </c>
      <c r="C64" s="144">
        <v>910</v>
      </c>
      <c r="D64" s="165" t="s">
        <v>158</v>
      </c>
      <c r="E64" s="254">
        <f t="shared" ref="E64:E74" si="9">F64+I64</f>
        <v>12366292</v>
      </c>
      <c r="F64" s="255">
        <v>12366292</v>
      </c>
      <c r="G64" s="255">
        <v>8270476</v>
      </c>
      <c r="H64" s="255">
        <v>759865</v>
      </c>
      <c r="I64" s="257"/>
      <c r="J64" s="254">
        <f t="shared" ref="J64:J73" si="10">K64+L64</f>
        <v>0</v>
      </c>
      <c r="K64" s="255"/>
      <c r="L64" s="255"/>
      <c r="M64" s="255"/>
      <c r="N64" s="255"/>
      <c r="O64" s="255"/>
      <c r="P64" s="249">
        <f t="shared" si="2"/>
        <v>12366292</v>
      </c>
    </row>
    <row r="65" spans="1:16" s="74" customFormat="1" ht="45">
      <c r="A65" s="155">
        <v>611021</v>
      </c>
      <c r="B65" s="145">
        <v>1021</v>
      </c>
      <c r="C65" s="144">
        <v>921</v>
      </c>
      <c r="D65" s="165" t="s">
        <v>275</v>
      </c>
      <c r="E65" s="254">
        <f t="shared" si="9"/>
        <v>18031864</v>
      </c>
      <c r="F65" s="255">
        <v>18031864</v>
      </c>
      <c r="G65" s="255">
        <v>10762223</v>
      </c>
      <c r="H65" s="255">
        <v>3520991</v>
      </c>
      <c r="I65" s="257"/>
      <c r="J65" s="254">
        <f t="shared" si="10"/>
        <v>6830</v>
      </c>
      <c r="K65" s="255"/>
      <c r="L65" s="255">
        <v>6830</v>
      </c>
      <c r="M65" s="255"/>
      <c r="N65" s="255"/>
      <c r="O65" s="255"/>
      <c r="P65" s="249">
        <f t="shared" si="2"/>
        <v>18038694</v>
      </c>
    </row>
    <row r="66" spans="1:16" s="76" customFormat="1" ht="112.5">
      <c r="A66" s="166"/>
      <c r="B66" s="170"/>
      <c r="C66" s="144"/>
      <c r="D66" s="169" t="s">
        <v>36</v>
      </c>
      <c r="E66" s="254">
        <f t="shared" si="9"/>
        <v>1052200</v>
      </c>
      <c r="F66" s="258">
        <v>1052200</v>
      </c>
      <c r="G66" s="258"/>
      <c r="H66" s="258">
        <v>1663180</v>
      </c>
      <c r="I66" s="259"/>
      <c r="J66" s="254">
        <f t="shared" si="10"/>
        <v>0</v>
      </c>
      <c r="K66" s="258"/>
      <c r="L66" s="258"/>
      <c r="M66" s="258"/>
      <c r="N66" s="258"/>
      <c r="O66" s="258"/>
      <c r="P66" s="249">
        <f t="shared" si="2"/>
        <v>1052200</v>
      </c>
    </row>
    <row r="67" spans="1:16" s="76" customFormat="1" ht="45">
      <c r="A67" s="166">
        <v>611061</v>
      </c>
      <c r="B67" s="170">
        <v>1061</v>
      </c>
      <c r="C67" s="144">
        <v>921</v>
      </c>
      <c r="D67" s="165" t="s">
        <v>275</v>
      </c>
      <c r="E67" s="254">
        <f t="shared" si="9"/>
        <v>66354</v>
      </c>
      <c r="F67" s="258">
        <v>66354</v>
      </c>
      <c r="G67" s="258">
        <v>5208</v>
      </c>
      <c r="H67" s="258"/>
      <c r="I67" s="259"/>
      <c r="J67" s="254">
        <f t="shared" si="10"/>
        <v>1970000</v>
      </c>
      <c r="K67" s="258">
        <v>1970000</v>
      </c>
      <c r="L67" s="258"/>
      <c r="M67" s="258"/>
      <c r="N67" s="258"/>
      <c r="O67" s="258">
        <v>1970000</v>
      </c>
      <c r="P67" s="249">
        <f t="shared" si="2"/>
        <v>2036354</v>
      </c>
    </row>
    <row r="68" spans="1:16" s="74" customFormat="1" ht="45">
      <c r="A68" s="155">
        <v>611031</v>
      </c>
      <c r="B68" s="145">
        <v>1031</v>
      </c>
      <c r="C68" s="144">
        <v>921</v>
      </c>
      <c r="D68" s="165" t="s">
        <v>275</v>
      </c>
      <c r="E68" s="254">
        <f t="shared" si="9"/>
        <v>38494900</v>
      </c>
      <c r="F68" s="255">
        <v>38494900</v>
      </c>
      <c r="G68" s="255">
        <v>31552459</v>
      </c>
      <c r="H68" s="255"/>
      <c r="I68" s="257"/>
      <c r="J68" s="254">
        <f t="shared" si="10"/>
        <v>0</v>
      </c>
      <c r="K68" s="255"/>
      <c r="L68" s="255"/>
      <c r="M68" s="255"/>
      <c r="N68" s="255"/>
      <c r="O68" s="255"/>
      <c r="P68" s="249">
        <f t="shared" si="2"/>
        <v>38494900</v>
      </c>
    </row>
    <row r="69" spans="1:16" s="74" customFormat="1" ht="56.25">
      <c r="A69" s="155">
        <v>611070</v>
      </c>
      <c r="B69" s="145">
        <v>1070</v>
      </c>
      <c r="C69" s="144">
        <v>960</v>
      </c>
      <c r="D69" s="165" t="s">
        <v>200</v>
      </c>
      <c r="E69" s="254">
        <f t="shared" si="9"/>
        <v>842966</v>
      </c>
      <c r="F69" s="255">
        <v>842966</v>
      </c>
      <c r="G69" s="255">
        <v>672148</v>
      </c>
      <c r="H69" s="255">
        <v>17664</v>
      </c>
      <c r="I69" s="257"/>
      <c r="J69" s="254">
        <f t="shared" si="10"/>
        <v>20500</v>
      </c>
      <c r="K69" s="255"/>
      <c r="L69" s="255">
        <v>20500</v>
      </c>
      <c r="M69" s="255"/>
      <c r="N69" s="255"/>
      <c r="O69" s="255"/>
      <c r="P69" s="249">
        <f t="shared" si="2"/>
        <v>863466</v>
      </c>
    </row>
    <row r="70" spans="1:16" s="74" customFormat="1" ht="33.75">
      <c r="A70" s="155">
        <v>611141</v>
      </c>
      <c r="B70" s="145">
        <v>1141</v>
      </c>
      <c r="C70" s="144">
        <v>990</v>
      </c>
      <c r="D70" s="165" t="s">
        <v>148</v>
      </c>
      <c r="E70" s="254">
        <f t="shared" si="9"/>
        <v>1732860</v>
      </c>
      <c r="F70" s="255">
        <v>1732860</v>
      </c>
      <c r="G70" s="255">
        <v>1444048</v>
      </c>
      <c r="H70" s="255">
        <v>16000</v>
      </c>
      <c r="I70" s="257"/>
      <c r="J70" s="254">
        <f t="shared" si="10"/>
        <v>0</v>
      </c>
      <c r="K70" s="255"/>
      <c r="L70" s="255"/>
      <c r="M70" s="255"/>
      <c r="N70" s="255"/>
      <c r="O70" s="255"/>
      <c r="P70" s="249">
        <f t="shared" si="2"/>
        <v>1732860</v>
      </c>
    </row>
    <row r="71" spans="1:16" s="74" customFormat="1" ht="22.5">
      <c r="A71" s="155">
        <v>611142</v>
      </c>
      <c r="B71" s="145">
        <v>1142</v>
      </c>
      <c r="C71" s="144">
        <v>990</v>
      </c>
      <c r="D71" s="165" t="s">
        <v>149</v>
      </c>
      <c r="E71" s="254">
        <f t="shared" si="9"/>
        <v>1379166</v>
      </c>
      <c r="F71" s="255">
        <v>1379166</v>
      </c>
      <c r="G71" s="255">
        <v>452346</v>
      </c>
      <c r="H71" s="255"/>
      <c r="I71" s="257"/>
      <c r="J71" s="254">
        <f t="shared" si="10"/>
        <v>0</v>
      </c>
      <c r="K71" s="255"/>
      <c r="L71" s="255"/>
      <c r="M71" s="255"/>
      <c r="N71" s="255"/>
      <c r="O71" s="255"/>
      <c r="P71" s="249">
        <f t="shared" si="2"/>
        <v>1379166</v>
      </c>
    </row>
    <row r="72" spans="1:16" s="74" customFormat="1" ht="45">
      <c r="A72" s="155">
        <v>611151</v>
      </c>
      <c r="B72" s="145">
        <v>1151</v>
      </c>
      <c r="C72" s="144">
        <v>990</v>
      </c>
      <c r="D72" s="165" t="s">
        <v>367</v>
      </c>
      <c r="E72" s="254">
        <f t="shared" si="9"/>
        <v>51140</v>
      </c>
      <c r="F72" s="255">
        <v>51140</v>
      </c>
      <c r="G72" s="255">
        <v>33143</v>
      </c>
      <c r="H72" s="255"/>
      <c r="I72" s="257"/>
      <c r="J72" s="254"/>
      <c r="K72" s="255"/>
      <c r="L72" s="255"/>
      <c r="M72" s="255"/>
      <c r="N72" s="255"/>
      <c r="O72" s="255"/>
      <c r="P72" s="249">
        <f t="shared" si="2"/>
        <v>51140</v>
      </c>
    </row>
    <row r="73" spans="1:16" s="74" customFormat="1" ht="45">
      <c r="A73" s="155">
        <v>611152</v>
      </c>
      <c r="B73" s="145">
        <v>1152</v>
      </c>
      <c r="C73" s="144">
        <v>990</v>
      </c>
      <c r="D73" s="165" t="s">
        <v>277</v>
      </c>
      <c r="E73" s="254">
        <f t="shared" si="9"/>
        <v>938025</v>
      </c>
      <c r="F73" s="255">
        <v>938025</v>
      </c>
      <c r="G73" s="255">
        <v>768872</v>
      </c>
      <c r="H73" s="255"/>
      <c r="I73" s="257"/>
      <c r="J73" s="254">
        <f t="shared" si="10"/>
        <v>0</v>
      </c>
      <c r="K73" s="255"/>
      <c r="L73" s="255"/>
      <c r="M73" s="255"/>
      <c r="N73" s="255"/>
      <c r="O73" s="255"/>
      <c r="P73" s="249">
        <f t="shared" si="2"/>
        <v>938025</v>
      </c>
    </row>
    <row r="74" spans="1:16" s="74" customFormat="1" ht="101.25">
      <c r="A74" s="155">
        <v>611181</v>
      </c>
      <c r="B74" s="145">
        <v>1181</v>
      </c>
      <c r="C74" s="144">
        <v>990</v>
      </c>
      <c r="D74" s="165" t="s">
        <v>420</v>
      </c>
      <c r="E74" s="254">
        <f t="shared" si="9"/>
        <v>23569</v>
      </c>
      <c r="F74" s="255">
        <v>23569</v>
      </c>
      <c r="G74" s="255"/>
      <c r="H74" s="255"/>
      <c r="I74" s="257"/>
      <c r="J74" s="254">
        <f>O74</f>
        <v>26165</v>
      </c>
      <c r="K74" s="255">
        <v>26165</v>
      </c>
      <c r="L74" s="255"/>
      <c r="M74" s="255"/>
      <c r="N74" s="255"/>
      <c r="O74" s="255">
        <v>26165</v>
      </c>
      <c r="P74" s="249">
        <f>E74+J74</f>
        <v>49734</v>
      </c>
    </row>
    <row r="75" spans="1:16" s="74" customFormat="1" ht="101.25">
      <c r="A75" s="155">
        <v>611182</v>
      </c>
      <c r="B75" s="145">
        <v>1182</v>
      </c>
      <c r="C75" s="144">
        <v>990</v>
      </c>
      <c r="D75" s="165" t="s">
        <v>417</v>
      </c>
      <c r="E75" s="254">
        <f>F75+I75</f>
        <v>256211</v>
      </c>
      <c r="F75" s="255">
        <v>256211</v>
      </c>
      <c r="G75" s="255"/>
      <c r="H75" s="255"/>
      <c r="I75" s="257"/>
      <c r="J75" s="254">
        <f>K75+L75</f>
        <v>261644</v>
      </c>
      <c r="K75" s="255">
        <v>261644</v>
      </c>
      <c r="L75" s="255"/>
      <c r="M75" s="255"/>
      <c r="N75" s="255"/>
      <c r="O75" s="255">
        <v>261644</v>
      </c>
      <c r="P75" s="249">
        <f t="shared" ref="P75:P80" si="11">E75+J75</f>
        <v>517855</v>
      </c>
    </row>
    <row r="76" spans="1:16" s="74" customFormat="1" ht="78.75">
      <c r="A76" s="155">
        <v>611200</v>
      </c>
      <c r="B76" s="145">
        <v>1200</v>
      </c>
      <c r="C76" s="144">
        <v>990</v>
      </c>
      <c r="D76" s="165" t="s">
        <v>276</v>
      </c>
      <c r="E76" s="254">
        <f>F76+I76</f>
        <v>162110</v>
      </c>
      <c r="F76" s="255">
        <v>162110</v>
      </c>
      <c r="G76" s="255">
        <v>88145</v>
      </c>
      <c r="H76" s="255"/>
      <c r="I76" s="257"/>
      <c r="J76" s="254">
        <f>K76+L76</f>
        <v>0</v>
      </c>
      <c r="K76" s="255"/>
      <c r="L76" s="255"/>
      <c r="M76" s="255"/>
      <c r="N76" s="255"/>
      <c r="O76" s="255"/>
      <c r="P76" s="249">
        <f t="shared" si="11"/>
        <v>162110</v>
      </c>
    </row>
    <row r="77" spans="1:16" s="74" customFormat="1" ht="90">
      <c r="A77" s="155">
        <v>611210</v>
      </c>
      <c r="B77" s="145">
        <v>1210</v>
      </c>
      <c r="C77" s="144">
        <v>990</v>
      </c>
      <c r="D77" s="165" t="s">
        <v>368</v>
      </c>
      <c r="E77" s="262">
        <f>F77+I77</f>
        <v>21621</v>
      </c>
      <c r="F77" s="255">
        <v>21621</v>
      </c>
      <c r="G77" s="255">
        <v>17721</v>
      </c>
      <c r="H77" s="255"/>
      <c r="I77" s="263"/>
      <c r="J77" s="262"/>
      <c r="K77" s="255"/>
      <c r="L77" s="255"/>
      <c r="M77" s="255"/>
      <c r="N77" s="255"/>
      <c r="O77" s="264"/>
      <c r="P77" s="249">
        <f t="shared" si="11"/>
        <v>21621</v>
      </c>
    </row>
    <row r="78" spans="1:16" s="74" customFormat="1" ht="22.5">
      <c r="A78" s="163"/>
      <c r="B78" s="162">
        <v>7000</v>
      </c>
      <c r="C78" s="161"/>
      <c r="D78" s="164" t="s">
        <v>300</v>
      </c>
      <c r="E78" s="265">
        <f>F78+G78</f>
        <v>0</v>
      </c>
      <c r="F78" s="253">
        <f>F79+F80</f>
        <v>0</v>
      </c>
      <c r="G78" s="253">
        <f>G79+G80</f>
        <v>0</v>
      </c>
      <c r="H78" s="253">
        <f>H79+H80</f>
        <v>0</v>
      </c>
      <c r="I78" s="253">
        <f>I79+I80</f>
        <v>0</v>
      </c>
      <c r="J78" s="265">
        <f>K78+L78</f>
        <v>6597765</v>
      </c>
      <c r="K78" s="253">
        <f>K79+K80</f>
        <v>6597765</v>
      </c>
      <c r="L78" s="253">
        <f>L79+L80</f>
        <v>0</v>
      </c>
      <c r="M78" s="253">
        <f>M79+M80</f>
        <v>0</v>
      </c>
      <c r="N78" s="253">
        <f>N79+N80</f>
        <v>0</v>
      </c>
      <c r="O78" s="253">
        <f>O79+O80</f>
        <v>6597765</v>
      </c>
      <c r="P78" s="249">
        <f t="shared" si="11"/>
        <v>6597765</v>
      </c>
    </row>
    <row r="79" spans="1:16" s="74" customFormat="1" ht="22.5">
      <c r="A79" s="155">
        <v>617321</v>
      </c>
      <c r="B79" s="145">
        <v>7321</v>
      </c>
      <c r="C79" s="144">
        <v>443</v>
      </c>
      <c r="D79" s="165" t="s">
        <v>388</v>
      </c>
      <c r="E79" s="262">
        <f>F79+I79</f>
        <v>0</v>
      </c>
      <c r="F79" s="255"/>
      <c r="G79" s="255"/>
      <c r="H79" s="255"/>
      <c r="I79" s="263"/>
      <c r="J79" s="262">
        <f>K79+L79</f>
        <v>697265</v>
      </c>
      <c r="K79" s="255">
        <v>697265</v>
      </c>
      <c r="L79" s="255"/>
      <c r="M79" s="255"/>
      <c r="N79" s="255"/>
      <c r="O79" s="264">
        <v>697265</v>
      </c>
      <c r="P79" s="249">
        <f t="shared" si="11"/>
        <v>697265</v>
      </c>
    </row>
    <row r="80" spans="1:16" s="74" customFormat="1" ht="66" customHeight="1">
      <c r="A80" s="155">
        <v>617363</v>
      </c>
      <c r="B80" s="145">
        <v>7363</v>
      </c>
      <c r="C80" s="144">
        <v>490</v>
      </c>
      <c r="D80" s="212" t="s">
        <v>410</v>
      </c>
      <c r="E80" s="262"/>
      <c r="F80" s="255"/>
      <c r="G80" s="255"/>
      <c r="H80" s="255"/>
      <c r="I80" s="263"/>
      <c r="J80" s="262">
        <f>K80+L80</f>
        <v>5900500</v>
      </c>
      <c r="K80" s="255">
        <v>5900500</v>
      </c>
      <c r="L80" s="255"/>
      <c r="M80" s="255"/>
      <c r="N80" s="255"/>
      <c r="O80" s="264">
        <v>5900500</v>
      </c>
      <c r="P80" s="249">
        <f t="shared" si="11"/>
        <v>5900500</v>
      </c>
    </row>
    <row r="81" spans="1:16" s="69" customFormat="1" ht="33.75">
      <c r="A81" s="151">
        <v>1000000</v>
      </c>
      <c r="B81" s="148"/>
      <c r="C81" s="148"/>
      <c r="D81" s="150" t="s">
        <v>82</v>
      </c>
      <c r="E81" s="244">
        <f>E82</f>
        <v>8394523</v>
      </c>
      <c r="F81" s="245">
        <f t="shared" ref="F81:O81" si="12">F82</f>
        <v>8394523</v>
      </c>
      <c r="G81" s="245">
        <f t="shared" si="12"/>
        <v>6470135</v>
      </c>
      <c r="H81" s="245">
        <f t="shared" si="12"/>
        <v>330120</v>
      </c>
      <c r="I81" s="248">
        <f t="shared" si="12"/>
        <v>0</v>
      </c>
      <c r="J81" s="244">
        <f t="shared" si="12"/>
        <v>132000</v>
      </c>
      <c r="K81" s="245">
        <f t="shared" si="12"/>
        <v>0</v>
      </c>
      <c r="L81" s="245">
        <f t="shared" si="12"/>
        <v>132000</v>
      </c>
      <c r="M81" s="245">
        <f t="shared" si="12"/>
        <v>108196</v>
      </c>
      <c r="N81" s="245">
        <f t="shared" si="12"/>
        <v>0</v>
      </c>
      <c r="O81" s="248">
        <f t="shared" si="12"/>
        <v>0</v>
      </c>
      <c r="P81" s="249">
        <f t="shared" si="2"/>
        <v>8526523</v>
      </c>
    </row>
    <row r="82" spans="1:16" s="69" customFormat="1" ht="33.75">
      <c r="A82" s="151">
        <v>1010000</v>
      </c>
      <c r="B82" s="148"/>
      <c r="C82" s="148"/>
      <c r="D82" s="149" t="s">
        <v>82</v>
      </c>
      <c r="E82" s="250">
        <f>F82+I82</f>
        <v>8394523</v>
      </c>
      <c r="F82" s="251">
        <f>F83+F85+F87+F93</f>
        <v>8394523</v>
      </c>
      <c r="G82" s="251">
        <f>G83+G85+G87+G93</f>
        <v>6470135</v>
      </c>
      <c r="H82" s="251">
        <f>H83+H85+H87+H93</f>
        <v>330120</v>
      </c>
      <c r="I82" s="251">
        <f>I83+I85+I87+I93</f>
        <v>0</v>
      </c>
      <c r="J82" s="250">
        <f>K82+L82</f>
        <v>132000</v>
      </c>
      <c r="K82" s="251">
        <f>K83+K85+K87+K93</f>
        <v>0</v>
      </c>
      <c r="L82" s="251">
        <f>L83+L85+L87+L93</f>
        <v>132000</v>
      </c>
      <c r="M82" s="251">
        <f>M83+M85+M87+M93</f>
        <v>108196</v>
      </c>
      <c r="N82" s="251">
        <f>N83+N85+N87+N93</f>
        <v>0</v>
      </c>
      <c r="O82" s="251">
        <f>O83+O85+O87+O93</f>
        <v>0</v>
      </c>
      <c r="P82" s="249">
        <f t="shared" si="2"/>
        <v>8526523</v>
      </c>
    </row>
    <row r="83" spans="1:16" s="69" customFormat="1">
      <c r="A83" s="159"/>
      <c r="B83" s="160">
        <v>100</v>
      </c>
      <c r="C83" s="161"/>
      <c r="D83" s="164" t="s">
        <v>294</v>
      </c>
      <c r="E83" s="252">
        <f>F83+I83</f>
        <v>686778</v>
      </c>
      <c r="F83" s="253">
        <f>F84</f>
        <v>686778</v>
      </c>
      <c r="G83" s="253">
        <f t="shared" ref="G83:O83" si="13">G84</f>
        <v>578703</v>
      </c>
      <c r="H83" s="253">
        <f t="shared" si="13"/>
        <v>600</v>
      </c>
      <c r="I83" s="253">
        <f t="shared" si="13"/>
        <v>0</v>
      </c>
      <c r="J83" s="254">
        <f>K83+L83</f>
        <v>0</v>
      </c>
      <c r="K83" s="253">
        <f t="shared" si="13"/>
        <v>0</v>
      </c>
      <c r="L83" s="253">
        <f t="shared" si="13"/>
        <v>0</v>
      </c>
      <c r="M83" s="253">
        <f t="shared" si="13"/>
        <v>0</v>
      </c>
      <c r="N83" s="253">
        <f t="shared" si="13"/>
        <v>0</v>
      </c>
      <c r="O83" s="253">
        <f t="shared" si="13"/>
        <v>0</v>
      </c>
      <c r="P83" s="249">
        <f t="shared" si="2"/>
        <v>686778</v>
      </c>
    </row>
    <row r="84" spans="1:16" s="74" customFormat="1" ht="56.25">
      <c r="A84" s="142">
        <v>1010160</v>
      </c>
      <c r="B84" s="143">
        <v>160</v>
      </c>
      <c r="C84" s="144">
        <v>111</v>
      </c>
      <c r="D84" s="165" t="s">
        <v>117</v>
      </c>
      <c r="E84" s="254">
        <f>F84+I84</f>
        <v>686778</v>
      </c>
      <c r="F84" s="255">
        <v>686778</v>
      </c>
      <c r="G84" s="255">
        <v>578703</v>
      </c>
      <c r="H84" s="255">
        <v>600</v>
      </c>
      <c r="I84" s="257"/>
      <c r="J84" s="254">
        <f>K84+L84</f>
        <v>0</v>
      </c>
      <c r="K84" s="255"/>
      <c r="L84" s="255"/>
      <c r="M84" s="255"/>
      <c r="N84" s="255"/>
      <c r="O84" s="255"/>
      <c r="P84" s="249">
        <f t="shared" ref="P84:P105" si="14">E84+J84</f>
        <v>686778</v>
      </c>
    </row>
    <row r="85" spans="1:16" s="158" customFormat="1" ht="12">
      <c r="A85" s="159"/>
      <c r="B85" s="162">
        <v>1000</v>
      </c>
      <c r="C85" s="161"/>
      <c r="D85" s="164" t="s">
        <v>295</v>
      </c>
      <c r="E85" s="252">
        <f>F85+I85</f>
        <v>1823708</v>
      </c>
      <c r="F85" s="253">
        <f>F86</f>
        <v>1823708</v>
      </c>
      <c r="G85" s="253">
        <f t="shared" ref="G85:O85" si="15">G86</f>
        <v>1472279</v>
      </c>
      <c r="H85" s="253">
        <f t="shared" si="15"/>
        <v>45300</v>
      </c>
      <c r="I85" s="253">
        <f t="shared" si="15"/>
        <v>0</v>
      </c>
      <c r="J85" s="254">
        <f t="shared" ref="J85:J95" si="16">K85+L85</f>
        <v>132000</v>
      </c>
      <c r="K85" s="253">
        <f t="shared" si="15"/>
        <v>0</v>
      </c>
      <c r="L85" s="253">
        <f t="shared" si="15"/>
        <v>132000</v>
      </c>
      <c r="M85" s="253">
        <f t="shared" si="15"/>
        <v>108196</v>
      </c>
      <c r="N85" s="253">
        <f t="shared" si="15"/>
        <v>0</v>
      </c>
      <c r="O85" s="253">
        <f t="shared" si="15"/>
        <v>0</v>
      </c>
      <c r="P85" s="249">
        <f>E85+J85</f>
        <v>1955708</v>
      </c>
    </row>
    <row r="86" spans="1:16" s="74" customFormat="1" ht="21.75" customHeight="1">
      <c r="A86" s="142">
        <v>1011080</v>
      </c>
      <c r="B86" s="145">
        <v>1080</v>
      </c>
      <c r="C86" s="144">
        <v>960</v>
      </c>
      <c r="D86" s="165" t="s">
        <v>199</v>
      </c>
      <c r="E86" s="254">
        <f t="shared" ref="E86:E95" si="17">F86+I86</f>
        <v>1823708</v>
      </c>
      <c r="F86" s="255">
        <v>1823708</v>
      </c>
      <c r="G86" s="255">
        <v>1472279</v>
      </c>
      <c r="H86" s="255">
        <v>45300</v>
      </c>
      <c r="I86" s="257"/>
      <c r="J86" s="254">
        <f t="shared" si="16"/>
        <v>132000</v>
      </c>
      <c r="K86" s="255"/>
      <c r="L86" s="255">
        <v>132000</v>
      </c>
      <c r="M86" s="255">
        <v>108196</v>
      </c>
      <c r="N86" s="255"/>
      <c r="O86" s="255"/>
      <c r="P86" s="249">
        <f t="shared" si="14"/>
        <v>1955708</v>
      </c>
    </row>
    <row r="87" spans="1:16" s="158" customFormat="1" ht="12">
      <c r="A87" s="159"/>
      <c r="B87" s="162">
        <v>4000</v>
      </c>
      <c r="C87" s="161"/>
      <c r="D87" s="164" t="s">
        <v>302</v>
      </c>
      <c r="E87" s="254">
        <f t="shared" si="17"/>
        <v>4934472</v>
      </c>
      <c r="F87" s="253">
        <f>SUM(F88:F92)</f>
        <v>4934472</v>
      </c>
      <c r="G87" s="253">
        <f t="shared" ref="G87:O87" si="18">SUM(G88:G92)</f>
        <v>3671278</v>
      </c>
      <c r="H87" s="253">
        <f t="shared" si="18"/>
        <v>258220</v>
      </c>
      <c r="I87" s="253">
        <f t="shared" si="18"/>
        <v>0</v>
      </c>
      <c r="J87" s="254">
        <f t="shared" si="16"/>
        <v>0</v>
      </c>
      <c r="K87" s="253">
        <f t="shared" si="18"/>
        <v>0</v>
      </c>
      <c r="L87" s="253">
        <f t="shared" si="18"/>
        <v>0</v>
      </c>
      <c r="M87" s="253">
        <f t="shared" si="18"/>
        <v>0</v>
      </c>
      <c r="N87" s="253">
        <f t="shared" si="18"/>
        <v>0</v>
      </c>
      <c r="O87" s="253">
        <f t="shared" si="18"/>
        <v>0</v>
      </c>
      <c r="P87" s="249">
        <f t="shared" si="14"/>
        <v>4934472</v>
      </c>
    </row>
    <row r="88" spans="1:16" s="74" customFormat="1" ht="22.5">
      <c r="A88" s="142">
        <v>1014030</v>
      </c>
      <c r="B88" s="145">
        <v>4030</v>
      </c>
      <c r="C88" s="144">
        <v>824</v>
      </c>
      <c r="D88" s="165" t="s">
        <v>146</v>
      </c>
      <c r="E88" s="254">
        <f t="shared" si="17"/>
        <v>1375585</v>
      </c>
      <c r="F88" s="255">
        <v>1375585</v>
      </c>
      <c r="G88" s="255">
        <v>1065217</v>
      </c>
      <c r="H88" s="255">
        <v>37160</v>
      </c>
      <c r="I88" s="257"/>
      <c r="J88" s="254">
        <f t="shared" si="16"/>
        <v>0</v>
      </c>
      <c r="K88" s="255"/>
      <c r="L88" s="255"/>
      <c r="M88" s="255"/>
      <c r="N88" s="255"/>
      <c r="O88" s="255"/>
      <c r="P88" s="249">
        <f t="shared" si="14"/>
        <v>1375585</v>
      </c>
    </row>
    <row r="89" spans="1:16" s="74" customFormat="1" ht="22.5">
      <c r="A89" s="142">
        <v>1014040</v>
      </c>
      <c r="B89" s="145">
        <v>4040</v>
      </c>
      <c r="C89" s="144">
        <v>824</v>
      </c>
      <c r="D89" s="165" t="s">
        <v>181</v>
      </c>
      <c r="E89" s="254">
        <f t="shared" si="17"/>
        <v>240730</v>
      </c>
      <c r="F89" s="255">
        <v>240730</v>
      </c>
      <c r="G89" s="255">
        <v>151010</v>
      </c>
      <c r="H89" s="255">
        <v>28000</v>
      </c>
      <c r="I89" s="257"/>
      <c r="J89" s="254">
        <f t="shared" si="16"/>
        <v>0</v>
      </c>
      <c r="K89" s="255"/>
      <c r="L89" s="255"/>
      <c r="M89" s="255"/>
      <c r="N89" s="255"/>
      <c r="O89" s="255"/>
      <c r="P89" s="249">
        <f t="shared" si="14"/>
        <v>240730</v>
      </c>
    </row>
    <row r="90" spans="1:16" s="74" customFormat="1" ht="56.25">
      <c r="A90" s="142">
        <v>1014060</v>
      </c>
      <c r="B90" s="145">
        <v>4060</v>
      </c>
      <c r="C90" s="144">
        <v>828</v>
      </c>
      <c r="D90" s="165" t="s">
        <v>19</v>
      </c>
      <c r="E90" s="254">
        <f t="shared" si="17"/>
        <v>2590077</v>
      </c>
      <c r="F90" s="255">
        <v>2590077</v>
      </c>
      <c r="G90" s="255">
        <v>1927935</v>
      </c>
      <c r="H90" s="255">
        <v>193060</v>
      </c>
      <c r="I90" s="257"/>
      <c r="J90" s="254">
        <f t="shared" si="16"/>
        <v>0</v>
      </c>
      <c r="K90" s="255"/>
      <c r="L90" s="255"/>
      <c r="M90" s="255"/>
      <c r="N90" s="255"/>
      <c r="O90" s="255"/>
      <c r="P90" s="249">
        <f t="shared" si="14"/>
        <v>2590077</v>
      </c>
    </row>
    <row r="91" spans="1:16" s="74" customFormat="1" ht="33.75">
      <c r="A91" s="142">
        <v>1014081</v>
      </c>
      <c r="B91" s="145">
        <v>4081</v>
      </c>
      <c r="C91" s="144">
        <v>829</v>
      </c>
      <c r="D91" s="165" t="s">
        <v>278</v>
      </c>
      <c r="E91" s="254">
        <f t="shared" si="17"/>
        <v>648080</v>
      </c>
      <c r="F91" s="255">
        <v>648080</v>
      </c>
      <c r="G91" s="255">
        <v>527116</v>
      </c>
      <c r="H91" s="255"/>
      <c r="I91" s="257"/>
      <c r="J91" s="254">
        <f t="shared" si="16"/>
        <v>0</v>
      </c>
      <c r="K91" s="255"/>
      <c r="L91" s="255"/>
      <c r="M91" s="255"/>
      <c r="N91" s="255"/>
      <c r="O91" s="255"/>
      <c r="P91" s="249">
        <f t="shared" si="14"/>
        <v>648080</v>
      </c>
    </row>
    <row r="92" spans="1:16" s="74" customFormat="1" ht="22.5">
      <c r="A92" s="142">
        <v>1014082</v>
      </c>
      <c r="B92" s="145">
        <v>4082</v>
      </c>
      <c r="C92" s="144">
        <v>829</v>
      </c>
      <c r="D92" s="165" t="s">
        <v>161</v>
      </c>
      <c r="E92" s="254">
        <f t="shared" si="17"/>
        <v>80000</v>
      </c>
      <c r="F92" s="255">
        <v>80000</v>
      </c>
      <c r="G92" s="255"/>
      <c r="H92" s="255"/>
      <c r="I92" s="257"/>
      <c r="J92" s="254">
        <f t="shared" si="16"/>
        <v>0</v>
      </c>
      <c r="K92" s="255"/>
      <c r="L92" s="255"/>
      <c r="M92" s="255"/>
      <c r="N92" s="255"/>
      <c r="O92" s="255"/>
      <c r="P92" s="249">
        <f t="shared" si="14"/>
        <v>80000</v>
      </c>
    </row>
    <row r="93" spans="1:16" s="158" customFormat="1" ht="22.5">
      <c r="A93" s="159"/>
      <c r="B93" s="162">
        <v>5000</v>
      </c>
      <c r="C93" s="161"/>
      <c r="D93" s="164" t="s">
        <v>303</v>
      </c>
      <c r="E93" s="252">
        <f>F93+I93</f>
        <v>949565</v>
      </c>
      <c r="F93" s="253">
        <f>F95+F94</f>
        <v>949565</v>
      </c>
      <c r="G93" s="253">
        <f>G95+G94</f>
        <v>747875</v>
      </c>
      <c r="H93" s="253">
        <f>H95+H94</f>
        <v>26000</v>
      </c>
      <c r="I93" s="253">
        <f>I95+I94</f>
        <v>0</v>
      </c>
      <c r="J93" s="254">
        <f t="shared" si="16"/>
        <v>0</v>
      </c>
      <c r="K93" s="253">
        <f>K95+K94</f>
        <v>0</v>
      </c>
      <c r="L93" s="253">
        <f>L95+L94</f>
        <v>0</v>
      </c>
      <c r="M93" s="253">
        <f>M95+M94</f>
        <v>0</v>
      </c>
      <c r="N93" s="253">
        <f>N95+N94</f>
        <v>0</v>
      </c>
      <c r="O93" s="253">
        <f>O95+O94</f>
        <v>0</v>
      </c>
      <c r="P93" s="249">
        <f>E93+J93</f>
        <v>949565</v>
      </c>
    </row>
    <row r="94" spans="1:16" s="158" customFormat="1" ht="45">
      <c r="A94" s="142">
        <v>1015011</v>
      </c>
      <c r="B94" s="145">
        <v>5011</v>
      </c>
      <c r="C94" s="144">
        <v>810</v>
      </c>
      <c r="D94" s="165" t="s">
        <v>406</v>
      </c>
      <c r="E94" s="254">
        <f>F94+I94</f>
        <v>13210</v>
      </c>
      <c r="F94" s="255">
        <v>13210</v>
      </c>
      <c r="G94" s="255"/>
      <c r="H94" s="255"/>
      <c r="I94" s="257"/>
      <c r="J94" s="254">
        <f>K94+L94</f>
        <v>0</v>
      </c>
      <c r="K94" s="255"/>
      <c r="L94" s="255"/>
      <c r="M94" s="255"/>
      <c r="N94" s="255"/>
      <c r="O94" s="255"/>
      <c r="P94" s="249">
        <f>E94+J94</f>
        <v>13210</v>
      </c>
    </row>
    <row r="95" spans="1:16" s="74" customFormat="1" ht="45">
      <c r="A95" s="142">
        <v>1015031</v>
      </c>
      <c r="B95" s="145">
        <v>5031</v>
      </c>
      <c r="C95" s="144" t="s">
        <v>178</v>
      </c>
      <c r="D95" s="165" t="s">
        <v>279</v>
      </c>
      <c r="E95" s="254">
        <f t="shared" si="17"/>
        <v>936355</v>
      </c>
      <c r="F95" s="255">
        <v>936355</v>
      </c>
      <c r="G95" s="255">
        <v>747875</v>
      </c>
      <c r="H95" s="255">
        <v>26000</v>
      </c>
      <c r="I95" s="257"/>
      <c r="J95" s="254">
        <f t="shared" si="16"/>
        <v>0</v>
      </c>
      <c r="K95" s="255"/>
      <c r="L95" s="255"/>
      <c r="M95" s="255"/>
      <c r="N95" s="255"/>
      <c r="O95" s="255"/>
      <c r="P95" s="249">
        <f t="shared" si="14"/>
        <v>936355</v>
      </c>
    </row>
    <row r="96" spans="1:16" s="69" customFormat="1" ht="33.75">
      <c r="A96" s="151">
        <v>3700000</v>
      </c>
      <c r="B96" s="148"/>
      <c r="C96" s="148"/>
      <c r="D96" s="150" t="s">
        <v>37</v>
      </c>
      <c r="E96" s="244">
        <f>E97</f>
        <v>1791345</v>
      </c>
      <c r="F96" s="245">
        <f t="shared" ref="F96:O96" si="19">F97</f>
        <v>1761005</v>
      </c>
      <c r="G96" s="245">
        <f t="shared" si="19"/>
        <v>1292217</v>
      </c>
      <c r="H96" s="245">
        <f t="shared" si="19"/>
        <v>28300</v>
      </c>
      <c r="I96" s="248">
        <f t="shared" si="19"/>
        <v>0</v>
      </c>
      <c r="J96" s="244">
        <f t="shared" si="19"/>
        <v>185000</v>
      </c>
      <c r="K96" s="245">
        <f t="shared" si="19"/>
        <v>185000</v>
      </c>
      <c r="L96" s="245">
        <f t="shared" si="19"/>
        <v>0</v>
      </c>
      <c r="M96" s="245">
        <f t="shared" si="19"/>
        <v>0</v>
      </c>
      <c r="N96" s="245">
        <f t="shared" si="19"/>
        <v>0</v>
      </c>
      <c r="O96" s="248">
        <f t="shared" si="19"/>
        <v>185000</v>
      </c>
      <c r="P96" s="249">
        <f t="shared" si="14"/>
        <v>1976345</v>
      </c>
    </row>
    <row r="97" spans="1:16" s="65" customFormat="1" ht="33.75">
      <c r="A97" s="151">
        <v>3710000</v>
      </c>
      <c r="B97" s="148"/>
      <c r="C97" s="148"/>
      <c r="D97" s="149" t="s">
        <v>37</v>
      </c>
      <c r="E97" s="250">
        <f>E98+E100+E102</f>
        <v>1791345</v>
      </c>
      <c r="F97" s="251">
        <f>F98+F100+F102</f>
        <v>1761005</v>
      </c>
      <c r="G97" s="251">
        <f>G98+G100+G102</f>
        <v>1292217</v>
      </c>
      <c r="H97" s="251">
        <f>H98+H100+H102</f>
        <v>28300</v>
      </c>
      <c r="I97" s="251">
        <f>I98+I100+I102</f>
        <v>0</v>
      </c>
      <c r="J97" s="250">
        <f t="shared" ref="J97:J103" si="20">K97+L97</f>
        <v>185000</v>
      </c>
      <c r="K97" s="251">
        <f>K98+K100+K102</f>
        <v>185000</v>
      </c>
      <c r="L97" s="251">
        <f>L98+L100+L102</f>
        <v>0</v>
      </c>
      <c r="M97" s="251">
        <f>M98+M100+M102</f>
        <v>0</v>
      </c>
      <c r="N97" s="251">
        <f>N98+N100+N102</f>
        <v>0</v>
      </c>
      <c r="O97" s="251">
        <f>O98+O100+O102</f>
        <v>185000</v>
      </c>
      <c r="P97" s="249">
        <f t="shared" si="14"/>
        <v>1976345</v>
      </c>
    </row>
    <row r="98" spans="1:16" s="69" customFormat="1">
      <c r="A98" s="159"/>
      <c r="B98" s="160">
        <v>100</v>
      </c>
      <c r="C98" s="161"/>
      <c r="D98" s="164" t="s">
        <v>294</v>
      </c>
      <c r="E98" s="252">
        <f>F98+I98</f>
        <v>1635905</v>
      </c>
      <c r="F98" s="253">
        <f>F99</f>
        <v>1635905</v>
      </c>
      <c r="G98" s="253">
        <f>G99</f>
        <v>1292217</v>
      </c>
      <c r="H98" s="253">
        <f>H99</f>
        <v>28300</v>
      </c>
      <c r="I98" s="253">
        <f>I99</f>
        <v>0</v>
      </c>
      <c r="J98" s="252">
        <f t="shared" si="20"/>
        <v>0</v>
      </c>
      <c r="K98" s="253">
        <f>K99</f>
        <v>0</v>
      </c>
      <c r="L98" s="253">
        <f>L99</f>
        <v>0</v>
      </c>
      <c r="M98" s="253">
        <f>M99</f>
        <v>0</v>
      </c>
      <c r="N98" s="253">
        <f>N99</f>
        <v>0</v>
      </c>
      <c r="O98" s="253">
        <f>O99</f>
        <v>0</v>
      </c>
      <c r="P98" s="249">
        <f>E98+J98</f>
        <v>1635905</v>
      </c>
    </row>
    <row r="99" spans="1:16" s="74" customFormat="1" ht="56.25">
      <c r="A99" s="142">
        <v>3710160</v>
      </c>
      <c r="B99" s="143">
        <v>160</v>
      </c>
      <c r="C99" s="144">
        <v>111</v>
      </c>
      <c r="D99" s="165" t="s">
        <v>117</v>
      </c>
      <c r="E99" s="254">
        <f>F99+I99</f>
        <v>1635905</v>
      </c>
      <c r="F99" s="255">
        <v>1635905</v>
      </c>
      <c r="G99" s="255">
        <v>1292217</v>
      </c>
      <c r="H99" s="255">
        <v>28300</v>
      </c>
      <c r="I99" s="257"/>
      <c r="J99" s="254">
        <f t="shared" si="20"/>
        <v>0</v>
      </c>
      <c r="K99" s="255"/>
      <c r="L99" s="255"/>
      <c r="M99" s="255"/>
      <c r="N99" s="255"/>
      <c r="O99" s="255"/>
      <c r="P99" s="249">
        <f t="shared" si="14"/>
        <v>1635905</v>
      </c>
    </row>
    <row r="100" spans="1:16" s="158" customFormat="1" ht="12">
      <c r="A100" s="159"/>
      <c r="B100" s="162">
        <v>8000</v>
      </c>
      <c r="C100" s="161"/>
      <c r="D100" s="164" t="s">
        <v>301</v>
      </c>
      <c r="E100" s="252">
        <f>E101</f>
        <v>30340</v>
      </c>
      <c r="F100" s="253">
        <f>F101</f>
        <v>0</v>
      </c>
      <c r="G100" s="253">
        <f t="shared" ref="G100:O102" si="21">G101</f>
        <v>0</v>
      </c>
      <c r="H100" s="253">
        <f t="shared" si="21"/>
        <v>0</v>
      </c>
      <c r="I100" s="253">
        <f t="shared" si="21"/>
        <v>0</v>
      </c>
      <c r="J100" s="252">
        <f t="shared" si="20"/>
        <v>0</v>
      </c>
      <c r="K100" s="253">
        <f t="shared" si="21"/>
        <v>0</v>
      </c>
      <c r="L100" s="253">
        <f t="shared" si="21"/>
        <v>0</v>
      </c>
      <c r="M100" s="253">
        <f t="shared" si="21"/>
        <v>0</v>
      </c>
      <c r="N100" s="253">
        <f t="shared" si="21"/>
        <v>0</v>
      </c>
      <c r="O100" s="253">
        <f t="shared" si="21"/>
        <v>0</v>
      </c>
      <c r="P100" s="249">
        <f>E100+J100</f>
        <v>30340</v>
      </c>
    </row>
    <row r="101" spans="1:16" s="74" customFormat="1" ht="22.5">
      <c r="A101" s="142">
        <v>3718710</v>
      </c>
      <c r="B101" s="145">
        <v>8710</v>
      </c>
      <c r="C101" s="144">
        <v>133</v>
      </c>
      <c r="D101" s="165" t="s">
        <v>81</v>
      </c>
      <c r="E101" s="254">
        <v>30340</v>
      </c>
      <c r="F101" s="255"/>
      <c r="G101" s="255"/>
      <c r="H101" s="255"/>
      <c r="I101" s="257"/>
      <c r="J101" s="254">
        <f t="shared" si="20"/>
        <v>0</v>
      </c>
      <c r="K101" s="255"/>
      <c r="L101" s="255"/>
      <c r="M101" s="255"/>
      <c r="N101" s="255"/>
      <c r="O101" s="255"/>
      <c r="P101" s="249">
        <f t="shared" si="14"/>
        <v>30340</v>
      </c>
    </row>
    <row r="102" spans="1:16" s="74" customFormat="1" ht="22.5">
      <c r="A102" s="159"/>
      <c r="B102" s="162">
        <v>9000</v>
      </c>
      <c r="C102" s="161"/>
      <c r="D102" s="164" t="s">
        <v>387</v>
      </c>
      <c r="E102" s="252">
        <f>E103+E104</f>
        <v>125100</v>
      </c>
      <c r="F102" s="253">
        <f>F103+F104</f>
        <v>125100</v>
      </c>
      <c r="G102" s="253">
        <f t="shared" si="21"/>
        <v>0</v>
      </c>
      <c r="H102" s="253">
        <f t="shared" si="21"/>
        <v>0</v>
      </c>
      <c r="I102" s="253">
        <f t="shared" si="21"/>
        <v>0</v>
      </c>
      <c r="J102" s="252">
        <f t="shared" si="20"/>
        <v>185000</v>
      </c>
      <c r="K102" s="253">
        <f t="shared" si="21"/>
        <v>185000</v>
      </c>
      <c r="L102" s="253">
        <f t="shared" si="21"/>
        <v>0</v>
      </c>
      <c r="M102" s="253">
        <f t="shared" si="21"/>
        <v>0</v>
      </c>
      <c r="N102" s="253">
        <f t="shared" si="21"/>
        <v>0</v>
      </c>
      <c r="O102" s="253">
        <f t="shared" si="21"/>
        <v>185000</v>
      </c>
      <c r="P102" s="249">
        <f>E102+J102</f>
        <v>310100</v>
      </c>
    </row>
    <row r="103" spans="1:16" s="74" customFormat="1" ht="22.5">
      <c r="A103" s="142">
        <v>3719770</v>
      </c>
      <c r="B103" s="145">
        <v>9770</v>
      </c>
      <c r="C103" s="144">
        <v>180</v>
      </c>
      <c r="D103" s="165" t="s">
        <v>147</v>
      </c>
      <c r="E103" s="254">
        <f>F103</f>
        <v>55100</v>
      </c>
      <c r="F103" s="255">
        <v>55100</v>
      </c>
      <c r="G103" s="255"/>
      <c r="H103" s="255"/>
      <c r="I103" s="257"/>
      <c r="J103" s="254">
        <f t="shared" si="20"/>
        <v>185000</v>
      </c>
      <c r="K103" s="255">
        <v>185000</v>
      </c>
      <c r="L103" s="255"/>
      <c r="M103" s="255"/>
      <c r="N103" s="255"/>
      <c r="O103" s="255">
        <v>185000</v>
      </c>
      <c r="P103" s="249">
        <f>E103+J103</f>
        <v>240100</v>
      </c>
    </row>
    <row r="104" spans="1:16" s="74" customFormat="1" ht="77.25" thickBot="1">
      <c r="A104" s="205">
        <v>3719800</v>
      </c>
      <c r="B104" s="206">
        <v>9800</v>
      </c>
      <c r="C104" s="207">
        <v>180</v>
      </c>
      <c r="D104" s="208" t="s">
        <v>401</v>
      </c>
      <c r="E104" s="254">
        <f>F104</f>
        <v>70000</v>
      </c>
      <c r="F104" s="266">
        <v>70000</v>
      </c>
      <c r="G104" s="266"/>
      <c r="H104" s="266"/>
      <c r="I104" s="267"/>
      <c r="J104" s="268"/>
      <c r="K104" s="266"/>
      <c r="L104" s="266"/>
      <c r="M104" s="266"/>
      <c r="N104" s="266"/>
      <c r="O104" s="267"/>
      <c r="P104" s="269"/>
    </row>
    <row r="105" spans="1:16" s="65" customFormat="1" ht="12" thickBot="1">
      <c r="A105" s="152" t="s">
        <v>207</v>
      </c>
      <c r="B105" s="152" t="s">
        <v>207</v>
      </c>
      <c r="C105" s="152" t="s">
        <v>207</v>
      </c>
      <c r="D105" s="152" t="s">
        <v>208</v>
      </c>
      <c r="E105" s="219">
        <f t="shared" ref="E105:O105" si="22">E14+E59+E81+E96</f>
        <v>117792420</v>
      </c>
      <c r="F105" s="220">
        <f t="shared" si="22"/>
        <v>117762080</v>
      </c>
      <c r="G105" s="220">
        <f t="shared" si="22"/>
        <v>77167285</v>
      </c>
      <c r="H105" s="220">
        <f t="shared" si="22"/>
        <v>6612879</v>
      </c>
      <c r="I105" s="270">
        <f t="shared" si="22"/>
        <v>0</v>
      </c>
      <c r="J105" s="271">
        <f t="shared" si="22"/>
        <v>11249915.41</v>
      </c>
      <c r="K105" s="220">
        <f t="shared" si="22"/>
        <v>10282574</v>
      </c>
      <c r="L105" s="220">
        <f t="shared" si="22"/>
        <v>947080.41</v>
      </c>
      <c r="M105" s="220">
        <f t="shared" si="22"/>
        <v>108196</v>
      </c>
      <c r="N105" s="220">
        <f t="shared" si="22"/>
        <v>0</v>
      </c>
      <c r="O105" s="272">
        <f t="shared" si="22"/>
        <v>10302835</v>
      </c>
      <c r="P105" s="218">
        <f t="shared" si="14"/>
        <v>129042335.41</v>
      </c>
    </row>
    <row r="106" spans="1:16" ht="0.75" customHeight="1">
      <c r="E106" s="65">
        <v>110597855</v>
      </c>
    </row>
    <row r="107" spans="1:16" hidden="1">
      <c r="E107" s="146">
        <f>E105-E106</f>
        <v>7194565</v>
      </c>
    </row>
    <row r="108" spans="1:16" hidden="1">
      <c r="E108" s="65">
        <v>219718</v>
      </c>
    </row>
    <row r="109" spans="1:16" ht="18.75">
      <c r="A109" s="2"/>
      <c r="B109" s="3"/>
      <c r="C109" s="32" t="s">
        <v>114</v>
      </c>
      <c r="D109" s="32"/>
      <c r="E109" s="156"/>
      <c r="F109" s="32"/>
      <c r="G109" s="32"/>
      <c r="H109" s="32"/>
      <c r="I109" s="32"/>
      <c r="J109" s="340"/>
      <c r="K109" s="340"/>
      <c r="L109" s="340"/>
      <c r="M109" s="64"/>
      <c r="N109" s="335" t="s">
        <v>61</v>
      </c>
      <c r="O109" s="335"/>
    </row>
    <row r="110" spans="1:16" ht="15.75">
      <c r="A110" s="2"/>
      <c r="B110" s="3"/>
      <c r="C110" s="3"/>
      <c r="D110" s="4"/>
      <c r="E110" s="1"/>
      <c r="F110" s="1"/>
      <c r="G110" s="1"/>
      <c r="H110" s="1"/>
      <c r="I110" s="1"/>
      <c r="J110" s="1"/>
      <c r="K110" s="1"/>
      <c r="L110" s="1"/>
      <c r="M110" s="63" t="s">
        <v>115</v>
      </c>
      <c r="N110" s="306" t="s">
        <v>116</v>
      </c>
      <c r="O110" s="306"/>
    </row>
  </sheetData>
  <mergeCells count="24">
    <mergeCell ref="A10:A12"/>
    <mergeCell ref="B10:B12"/>
    <mergeCell ref="C10:C12"/>
    <mergeCell ref="D10:D12"/>
    <mergeCell ref="N1:P1"/>
    <mergeCell ref="N2:P2"/>
    <mergeCell ref="B6:P6"/>
    <mergeCell ref="C7:D7"/>
    <mergeCell ref="P10:P12"/>
    <mergeCell ref="F11:F12"/>
    <mergeCell ref="E10:I10"/>
    <mergeCell ref="C8:D8"/>
    <mergeCell ref="I11:I12"/>
    <mergeCell ref="G11:H11"/>
    <mergeCell ref="E11:E12"/>
    <mergeCell ref="N110:O110"/>
    <mergeCell ref="J10:O10"/>
    <mergeCell ref="M11:N11"/>
    <mergeCell ref="O11:O12"/>
    <mergeCell ref="J109:L109"/>
    <mergeCell ref="N109:O109"/>
    <mergeCell ref="J11:J12"/>
    <mergeCell ref="K11:K12"/>
    <mergeCell ref="L11:L12"/>
  </mergeCells>
  <phoneticPr fontId="33" type="noConversion"/>
  <pageMargins left="0.59055118110236227" right="0.39370078740157483" top="0.59055118110236227" bottom="0.59055118110236227" header="0.39370078740157483" footer="0.39370078740157483"/>
  <pageSetup paperSize="9" scale="78" fitToHeight="100" pageOrder="overThenDown" orientation="landscape" verticalDpi="4294967292" r:id="rId1"/>
  <headerFooter alignWithMargins="0">
    <oddFooter>&amp;C&amp;P&amp;RАркуш &amp;P 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8"/>
  <sheetViews>
    <sheetView view="pageBreakPreview" zoomScale="110" zoomScaleNormal="100" zoomScaleSheetLayoutView="110" workbookViewId="0">
      <selection activeCell="D33" sqref="D33"/>
    </sheetView>
  </sheetViews>
  <sheetFormatPr defaultColWidth="10.6640625" defaultRowHeight="15"/>
  <cols>
    <col min="1" max="1" width="17.6640625" style="79" customWidth="1"/>
    <col min="2" max="2" width="18" style="80" customWidth="1"/>
    <col min="3" max="3" width="71.5" style="78" bestFit="1" customWidth="1"/>
    <col min="4" max="4" width="17.83203125" style="81" customWidth="1"/>
    <col min="5" max="5" width="13.83203125" style="78" bestFit="1" customWidth="1"/>
    <col min="6" max="16384" width="10.6640625" style="78"/>
  </cols>
  <sheetData>
    <row r="1" spans="1:7" ht="18.75">
      <c r="A1" s="388"/>
      <c r="B1" s="388"/>
      <c r="C1" s="101"/>
      <c r="D1" s="101" t="s">
        <v>180</v>
      </c>
    </row>
    <row r="2" spans="1:7" ht="28.5" customHeight="1">
      <c r="A2" s="102"/>
      <c r="B2" s="103"/>
      <c r="C2" s="389" t="s">
        <v>451</v>
      </c>
      <c r="D2" s="390"/>
    </row>
    <row r="3" spans="1:7">
      <c r="A3" s="102"/>
      <c r="B3" s="103"/>
      <c r="C3" s="104"/>
      <c r="D3" s="105"/>
    </row>
    <row r="4" spans="1:7" ht="18.75">
      <c r="A4" s="391" t="s">
        <v>118</v>
      </c>
      <c r="B4" s="391"/>
      <c r="C4" s="391"/>
      <c r="D4" s="392"/>
    </row>
    <row r="5" spans="1:7">
      <c r="A5" s="102"/>
      <c r="B5" s="103"/>
      <c r="C5" s="104"/>
      <c r="D5" s="105"/>
    </row>
    <row r="6" spans="1:7">
      <c r="A6" s="102"/>
      <c r="B6" s="103"/>
      <c r="C6" s="104"/>
      <c r="D6" s="105"/>
    </row>
    <row r="7" spans="1:7">
      <c r="A7" s="364">
        <v>23540000000</v>
      </c>
      <c r="B7" s="364"/>
      <c r="C7" s="227"/>
      <c r="D7" s="105"/>
      <c r="E7" s="82"/>
      <c r="F7" s="82"/>
      <c r="G7" s="82"/>
    </row>
    <row r="8" spans="1:7">
      <c r="A8" s="346" t="s">
        <v>162</v>
      </c>
      <c r="B8" s="346"/>
      <c r="C8" s="228"/>
      <c r="E8" s="83"/>
      <c r="F8" s="83"/>
      <c r="G8" s="83"/>
    </row>
    <row r="10" spans="1:7" ht="18.75">
      <c r="A10" s="393" t="s">
        <v>42</v>
      </c>
      <c r="B10" s="393"/>
      <c r="C10" s="393"/>
      <c r="D10" s="394"/>
    </row>
    <row r="11" spans="1:7">
      <c r="D11" s="81" t="s">
        <v>209</v>
      </c>
    </row>
    <row r="12" spans="1:7" ht="114" customHeight="1">
      <c r="A12" s="223" t="s">
        <v>43</v>
      </c>
      <c r="B12" s="395" t="s">
        <v>56</v>
      </c>
      <c r="C12" s="395"/>
      <c r="D12" s="84" t="s">
        <v>128</v>
      </c>
    </row>
    <row r="13" spans="1:7">
      <c r="A13" s="85">
        <v>1</v>
      </c>
      <c r="B13" s="386">
        <v>2</v>
      </c>
      <c r="C13" s="386"/>
      <c r="D13" s="86">
        <v>3</v>
      </c>
    </row>
    <row r="14" spans="1:7" ht="23.25" customHeight="1">
      <c r="A14" s="374" t="s">
        <v>57</v>
      </c>
      <c r="B14" s="374"/>
      <c r="C14" s="374"/>
      <c r="D14" s="374"/>
    </row>
    <row r="15" spans="1:7">
      <c r="A15" s="229">
        <v>41020100</v>
      </c>
      <c r="B15" s="378" t="s">
        <v>104</v>
      </c>
      <c r="C15" s="378"/>
      <c r="D15" s="231">
        <v>7475600</v>
      </c>
    </row>
    <row r="16" spans="1:7">
      <c r="A16" s="85">
        <v>99000000000</v>
      </c>
      <c r="B16" s="375" t="s">
        <v>44</v>
      </c>
      <c r="C16" s="375" t="s">
        <v>45</v>
      </c>
      <c r="D16" s="230">
        <f>D15</f>
        <v>7475600</v>
      </c>
    </row>
    <row r="17" spans="1:4">
      <c r="A17" s="229">
        <v>41033900</v>
      </c>
      <c r="B17" s="378" t="s">
        <v>108</v>
      </c>
      <c r="C17" s="378"/>
      <c r="D17" s="231">
        <v>38494900</v>
      </c>
    </row>
    <row r="18" spans="1:4">
      <c r="A18" s="85">
        <v>99000000000</v>
      </c>
      <c r="B18" s="375" t="s">
        <v>44</v>
      </c>
      <c r="C18" s="375" t="s">
        <v>45</v>
      </c>
      <c r="D18" s="230">
        <f>D17</f>
        <v>38494900</v>
      </c>
    </row>
    <row r="19" spans="1:4" ht="28.5" customHeight="1">
      <c r="A19" s="229">
        <v>41034500</v>
      </c>
      <c r="B19" s="382" t="s">
        <v>409</v>
      </c>
      <c r="C19" s="382"/>
      <c r="D19" s="231">
        <v>1864781</v>
      </c>
    </row>
    <row r="20" spans="1:4" ht="18.75" customHeight="1">
      <c r="A20" s="85">
        <v>99000000000</v>
      </c>
      <c r="B20" s="375" t="s">
        <v>44</v>
      </c>
      <c r="C20" s="375" t="s">
        <v>45</v>
      </c>
      <c r="D20" s="232">
        <f>D19</f>
        <v>1864781</v>
      </c>
    </row>
    <row r="21" spans="1:4" ht="43.5" customHeight="1">
      <c r="A21" s="229">
        <v>41035500</v>
      </c>
      <c r="B21" s="382" t="s">
        <v>440</v>
      </c>
      <c r="C21" s="382"/>
      <c r="D21" s="231">
        <v>425000</v>
      </c>
    </row>
    <row r="22" spans="1:4" ht="18.75" customHeight="1">
      <c r="A22" s="85">
        <v>99000000000</v>
      </c>
      <c r="B22" s="375" t="s">
        <v>44</v>
      </c>
      <c r="C22" s="375" t="s">
        <v>45</v>
      </c>
      <c r="D22" s="232">
        <f>D21</f>
        <v>425000</v>
      </c>
    </row>
    <row r="23" spans="1:4" ht="31.5" customHeight="1">
      <c r="A23" s="283">
        <v>41040200</v>
      </c>
      <c r="B23" s="382" t="s">
        <v>109</v>
      </c>
      <c r="C23" s="382"/>
      <c r="D23" s="231">
        <v>1911700</v>
      </c>
    </row>
    <row r="24" spans="1:4">
      <c r="A24" s="234" t="s">
        <v>41</v>
      </c>
      <c r="B24" s="384" t="s">
        <v>285</v>
      </c>
      <c r="C24" s="387"/>
      <c r="D24" s="232">
        <f>D23</f>
        <v>1911700</v>
      </c>
    </row>
    <row r="25" spans="1:4" ht="30" customHeight="1">
      <c r="A25" s="229">
        <v>41051000</v>
      </c>
      <c r="B25" s="378" t="s">
        <v>281</v>
      </c>
      <c r="C25" s="379"/>
      <c r="D25" s="233">
        <v>938025</v>
      </c>
    </row>
    <row r="26" spans="1:4" ht="30" customHeight="1">
      <c r="A26" s="234" t="s">
        <v>41</v>
      </c>
      <c r="B26" s="384" t="s">
        <v>285</v>
      </c>
      <c r="C26" s="387"/>
      <c r="D26" s="230">
        <f>D25</f>
        <v>938025</v>
      </c>
    </row>
    <row r="27" spans="1:4" ht="30" customHeight="1">
      <c r="A27" s="229">
        <v>41051100</v>
      </c>
      <c r="B27" s="378" t="s">
        <v>414</v>
      </c>
      <c r="C27" s="378"/>
      <c r="D27" s="233">
        <v>925000</v>
      </c>
    </row>
    <row r="28" spans="1:4">
      <c r="A28" s="85" t="s">
        <v>41</v>
      </c>
      <c r="B28" s="375" t="s">
        <v>285</v>
      </c>
      <c r="C28" s="387"/>
      <c r="D28" s="230">
        <f>D27</f>
        <v>925000</v>
      </c>
    </row>
    <row r="29" spans="1:4" ht="45" customHeight="1">
      <c r="A29" s="229">
        <v>41051200</v>
      </c>
      <c r="B29" s="378" t="s">
        <v>280</v>
      </c>
      <c r="C29" s="379"/>
      <c r="D29" s="233">
        <v>162110</v>
      </c>
    </row>
    <row r="30" spans="1:4">
      <c r="A30" s="85" t="s">
        <v>41</v>
      </c>
      <c r="B30" s="375" t="s">
        <v>285</v>
      </c>
      <c r="C30" s="387"/>
      <c r="D30" s="230">
        <f>D29</f>
        <v>162110</v>
      </c>
    </row>
    <row r="31" spans="1:4" ht="45" customHeight="1">
      <c r="A31" s="229">
        <v>41051400</v>
      </c>
      <c r="B31" s="378" t="s">
        <v>416</v>
      </c>
      <c r="C31" s="379"/>
      <c r="D31" s="233">
        <v>517855</v>
      </c>
    </row>
    <row r="32" spans="1:4">
      <c r="A32" s="85">
        <v>23100000000</v>
      </c>
      <c r="B32" s="375" t="s">
        <v>285</v>
      </c>
      <c r="C32" s="376"/>
      <c r="D32" s="230">
        <f>D31</f>
        <v>517855</v>
      </c>
    </row>
    <row r="33" spans="1:4">
      <c r="A33" s="229">
        <v>41053900</v>
      </c>
      <c r="B33" s="378" t="s">
        <v>147</v>
      </c>
      <c r="C33" s="379"/>
      <c r="D33" s="233">
        <f>D34+D35+D43+D65</f>
        <v>2079070</v>
      </c>
    </row>
    <row r="34" spans="1:4">
      <c r="A34" s="85" t="s">
        <v>41</v>
      </c>
      <c r="B34" s="375" t="s">
        <v>285</v>
      </c>
      <c r="C34" s="387"/>
      <c r="D34" s="230">
        <v>502697</v>
      </c>
    </row>
    <row r="35" spans="1:4">
      <c r="A35" s="234">
        <v>23531000000</v>
      </c>
      <c r="B35" s="385" t="s">
        <v>39</v>
      </c>
      <c r="C35" s="385"/>
      <c r="D35" s="230">
        <f>D36+D37+D39+D40+D41+D38+D42</f>
        <v>602580</v>
      </c>
    </row>
    <row r="36" spans="1:4" ht="28.5" customHeight="1">
      <c r="A36" s="85"/>
      <c r="B36" s="375" t="s">
        <v>385</v>
      </c>
      <c r="C36" s="375"/>
      <c r="D36" s="230">
        <v>440000</v>
      </c>
    </row>
    <row r="37" spans="1:4" ht="30.75" customHeight="1">
      <c r="A37" s="85"/>
      <c r="B37" s="375" t="s">
        <v>385</v>
      </c>
      <c r="C37" s="375"/>
      <c r="D37" s="230">
        <v>15140</v>
      </c>
    </row>
    <row r="38" spans="1:4" ht="53.25" customHeight="1">
      <c r="A38" s="85"/>
      <c r="B38" s="375" t="s">
        <v>393</v>
      </c>
      <c r="C38" s="375"/>
      <c r="D38" s="230">
        <v>32067</v>
      </c>
    </row>
    <row r="39" spans="1:4">
      <c r="A39" s="85"/>
      <c r="B39" s="375" t="s">
        <v>288</v>
      </c>
      <c r="C39" s="375"/>
      <c r="D39" s="230">
        <v>37900</v>
      </c>
    </row>
    <row r="40" spans="1:4">
      <c r="A40" s="234"/>
      <c r="B40" s="384" t="s">
        <v>289</v>
      </c>
      <c r="C40" s="384"/>
      <c r="D40" s="232">
        <v>63858</v>
      </c>
    </row>
    <row r="41" spans="1:4">
      <c r="A41" s="234"/>
      <c r="B41" s="384" t="s">
        <v>290</v>
      </c>
      <c r="C41" s="384"/>
      <c r="D41" s="230">
        <v>10928</v>
      </c>
    </row>
    <row r="42" spans="1:4" ht="30" customHeight="1">
      <c r="A42" s="234"/>
      <c r="B42" s="384" t="s">
        <v>421</v>
      </c>
      <c r="C42" s="384"/>
      <c r="D42" s="230">
        <v>2687</v>
      </c>
    </row>
    <row r="43" spans="1:4" ht="15" customHeight="1">
      <c r="A43" s="157">
        <v>23557000000</v>
      </c>
      <c r="B43" s="381" t="s">
        <v>40</v>
      </c>
      <c r="C43" s="381"/>
      <c r="D43" s="230">
        <f>D45+D46+D48+D49+D50</f>
        <v>761567</v>
      </c>
    </row>
    <row r="44" spans="1:4">
      <c r="A44" s="235"/>
      <c r="B44" s="380" t="s">
        <v>287</v>
      </c>
      <c r="C44" s="380"/>
      <c r="D44" s="230"/>
    </row>
    <row r="45" spans="1:4" ht="33.75" customHeight="1">
      <c r="A45" s="235"/>
      <c r="B45" s="375" t="s">
        <v>385</v>
      </c>
      <c r="C45" s="375"/>
      <c r="D45" s="230">
        <v>638840</v>
      </c>
    </row>
    <row r="46" spans="1:4" ht="28.5" customHeight="1">
      <c r="A46" s="235"/>
      <c r="B46" s="375" t="s">
        <v>385</v>
      </c>
      <c r="C46" s="375"/>
      <c r="D46" s="230">
        <v>15140</v>
      </c>
    </row>
    <row r="47" spans="1:4" ht="15" hidden="1" customHeight="1">
      <c r="A47" s="235"/>
      <c r="B47" s="375"/>
      <c r="C47" s="375"/>
      <c r="D47" s="230"/>
    </row>
    <row r="48" spans="1:4">
      <c r="A48" s="235"/>
      <c r="B48" s="375" t="s">
        <v>288</v>
      </c>
      <c r="C48" s="375"/>
      <c r="D48" s="230">
        <v>75030</v>
      </c>
    </row>
    <row r="49" spans="1:4" hidden="1">
      <c r="A49" s="234"/>
      <c r="B49" s="384" t="s">
        <v>289</v>
      </c>
      <c r="C49" s="384"/>
      <c r="D49" s="230"/>
    </row>
    <row r="50" spans="1:4" ht="16.5" customHeight="1">
      <c r="A50" s="157"/>
      <c r="B50" s="384" t="s">
        <v>290</v>
      </c>
      <c r="C50" s="384"/>
      <c r="D50" s="230">
        <v>32557</v>
      </c>
    </row>
    <row r="51" spans="1:4" ht="1.5" hidden="1" customHeight="1">
      <c r="A51" s="85"/>
      <c r="B51" s="384"/>
      <c r="C51" s="384"/>
      <c r="D51" s="230"/>
    </row>
    <row r="52" spans="1:4" ht="31.5" hidden="1" customHeight="1">
      <c r="A52" s="157"/>
      <c r="B52" s="381"/>
      <c r="C52" s="381"/>
      <c r="D52" s="230"/>
    </row>
    <row r="53" spans="1:4" ht="31.5" hidden="1" customHeight="1">
      <c r="A53" s="157"/>
      <c r="B53" s="381"/>
      <c r="C53" s="381"/>
      <c r="D53" s="230"/>
    </row>
    <row r="54" spans="1:4" ht="31.5" hidden="1" customHeight="1">
      <c r="A54" s="87">
        <v>23531000000</v>
      </c>
      <c r="B54" s="383" t="s">
        <v>39</v>
      </c>
      <c r="C54" s="383"/>
      <c r="D54" s="230"/>
    </row>
    <row r="55" spans="1:4" ht="31.5" hidden="1" customHeight="1">
      <c r="A55" s="85"/>
      <c r="B55" s="375" t="s">
        <v>46</v>
      </c>
      <c r="C55" s="375"/>
      <c r="D55" s="230"/>
    </row>
    <row r="56" spans="1:4" ht="31.5" hidden="1" customHeight="1">
      <c r="A56" s="157"/>
      <c r="B56" s="381"/>
      <c r="C56" s="381"/>
      <c r="D56" s="230"/>
    </row>
    <row r="57" spans="1:4" ht="31.5" hidden="1" customHeight="1">
      <c r="A57" s="157"/>
      <c r="B57" s="381"/>
      <c r="C57" s="381"/>
      <c r="D57" s="230"/>
    </row>
    <row r="58" spans="1:4" ht="31.5" hidden="1" customHeight="1">
      <c r="A58" s="87">
        <v>23557000000</v>
      </c>
      <c r="B58" s="383" t="s">
        <v>40</v>
      </c>
      <c r="C58" s="383"/>
      <c r="D58" s="230"/>
    </row>
    <row r="59" spans="1:4" ht="31.5" hidden="1" customHeight="1">
      <c r="A59" s="107"/>
      <c r="B59" s="381"/>
      <c r="C59" s="381"/>
      <c r="D59" s="230"/>
    </row>
    <row r="60" spans="1:4" ht="0.75" hidden="1" customHeight="1">
      <c r="A60" s="107"/>
      <c r="B60" s="381"/>
      <c r="C60" s="381"/>
      <c r="D60" s="230"/>
    </row>
    <row r="61" spans="1:4" ht="31.5" hidden="1" customHeight="1">
      <c r="A61" s="107"/>
      <c r="B61" s="381"/>
      <c r="C61" s="381"/>
      <c r="D61" s="230"/>
    </row>
    <row r="62" spans="1:4" ht="31.5" hidden="1" customHeight="1">
      <c r="A62" s="107"/>
      <c r="B62" s="381"/>
      <c r="C62" s="381"/>
      <c r="D62" s="230"/>
    </row>
    <row r="63" spans="1:4" ht="31.5" hidden="1" customHeight="1">
      <c r="A63" s="107"/>
      <c r="B63" s="381"/>
      <c r="C63" s="381"/>
      <c r="D63" s="230"/>
    </row>
    <row r="64" spans="1:4" ht="31.5" hidden="1" customHeight="1">
      <c r="A64" s="107"/>
      <c r="B64" s="381"/>
      <c r="C64" s="381"/>
      <c r="D64" s="230"/>
    </row>
    <row r="65" spans="1:4">
      <c r="A65" s="157">
        <v>23534000000</v>
      </c>
      <c r="B65" s="381" t="s">
        <v>386</v>
      </c>
      <c r="C65" s="381"/>
      <c r="D65" s="230">
        <f>D67+D68+D69</f>
        <v>212226</v>
      </c>
    </row>
    <row r="66" spans="1:4" ht="14.25" customHeight="1">
      <c r="A66" s="107"/>
      <c r="B66" s="380" t="s">
        <v>287</v>
      </c>
      <c r="C66" s="380"/>
      <c r="D66" s="230"/>
    </row>
    <row r="67" spans="1:4" ht="31.5" customHeight="1">
      <c r="A67" s="107"/>
      <c r="B67" s="375" t="s">
        <v>385</v>
      </c>
      <c r="C67" s="375"/>
      <c r="D67" s="230">
        <v>18293</v>
      </c>
    </row>
    <row r="68" spans="1:4" ht="31.5" customHeight="1">
      <c r="A68" s="107"/>
      <c r="B68" s="375" t="s">
        <v>385</v>
      </c>
      <c r="C68" s="375"/>
      <c r="D68" s="230">
        <v>15140</v>
      </c>
    </row>
    <row r="69" spans="1:4" ht="31.5" customHeight="1">
      <c r="A69" s="107"/>
      <c r="B69" s="381" t="s">
        <v>384</v>
      </c>
      <c r="C69" s="381"/>
      <c r="D69" s="230">
        <v>178793</v>
      </c>
    </row>
    <row r="70" spans="1:4" ht="44.25" customHeight="1">
      <c r="A70" s="229">
        <v>41055000</v>
      </c>
      <c r="B70" s="378" t="s">
        <v>286</v>
      </c>
      <c r="C70" s="379"/>
      <c r="D70" s="233">
        <v>473404</v>
      </c>
    </row>
    <row r="71" spans="1:4">
      <c r="A71" s="85" t="s">
        <v>41</v>
      </c>
      <c r="B71" s="375" t="s">
        <v>285</v>
      </c>
      <c r="C71" s="376"/>
      <c r="D71" s="230">
        <f>D70</f>
        <v>473404</v>
      </c>
    </row>
    <row r="72" spans="1:4">
      <c r="A72" s="374" t="s">
        <v>47</v>
      </c>
      <c r="B72" s="374"/>
      <c r="C72" s="374"/>
      <c r="D72" s="374"/>
    </row>
    <row r="73" spans="1:4" ht="30" customHeight="1">
      <c r="A73" s="229">
        <v>41034500</v>
      </c>
      <c r="B73" s="382" t="s">
        <v>409</v>
      </c>
      <c r="C73" s="382"/>
      <c r="D73" s="231">
        <v>4835719</v>
      </c>
    </row>
    <row r="74" spans="1:4">
      <c r="A74" s="85">
        <v>99000000000</v>
      </c>
      <c r="B74" s="375" t="s">
        <v>44</v>
      </c>
      <c r="C74" s="375" t="s">
        <v>45</v>
      </c>
      <c r="D74" s="232">
        <f>D73</f>
        <v>4835719</v>
      </c>
    </row>
    <row r="75" spans="1:4" ht="15" customHeight="1">
      <c r="A75" s="229">
        <v>41053900</v>
      </c>
      <c r="B75" s="378" t="s">
        <v>147</v>
      </c>
      <c r="C75" s="379"/>
      <c r="D75" s="233">
        <f>D78</f>
        <v>150000</v>
      </c>
    </row>
    <row r="76" spans="1:4" ht="15" customHeight="1">
      <c r="A76" s="107"/>
      <c r="B76" s="380" t="s">
        <v>287</v>
      </c>
      <c r="C76" s="380"/>
      <c r="D76" s="230"/>
    </row>
    <row r="77" spans="1:4" ht="30" customHeight="1">
      <c r="A77" s="107"/>
      <c r="B77" s="375" t="s">
        <v>430</v>
      </c>
      <c r="C77" s="375"/>
      <c r="D77" s="230">
        <v>150000</v>
      </c>
    </row>
    <row r="78" spans="1:4">
      <c r="A78" s="157">
        <v>23304200000</v>
      </c>
      <c r="B78" s="381" t="s">
        <v>429</v>
      </c>
      <c r="C78" s="381"/>
      <c r="D78" s="230">
        <v>150000</v>
      </c>
    </row>
    <row r="79" spans="1:4">
      <c r="A79" s="229" t="s">
        <v>207</v>
      </c>
      <c r="B79" s="377" t="s">
        <v>48</v>
      </c>
      <c r="C79" s="377"/>
      <c r="D79" s="240">
        <f>D80+D81</f>
        <v>60253164</v>
      </c>
    </row>
    <row r="80" spans="1:4">
      <c r="A80" s="229" t="s">
        <v>207</v>
      </c>
      <c r="B80" s="365" t="s">
        <v>49</v>
      </c>
      <c r="C80" s="365"/>
      <c r="D80" s="236">
        <f>D15+D17+D19+D23+D25+D27+D29+D31+D33+D70+D21</f>
        <v>55267445</v>
      </c>
    </row>
    <row r="81" spans="1:5">
      <c r="A81" s="229" t="s">
        <v>207</v>
      </c>
      <c r="B81" s="365" t="s">
        <v>50</v>
      </c>
      <c r="C81" s="365"/>
      <c r="D81" s="236">
        <f>D75+D73</f>
        <v>4985719</v>
      </c>
    </row>
    <row r="82" spans="1:5">
      <c r="A82" s="88"/>
      <c r="B82" s="89"/>
      <c r="C82" s="89"/>
      <c r="D82" s="90"/>
    </row>
    <row r="83" spans="1:5" ht="23.25" customHeight="1">
      <c r="A83" s="368" t="s">
        <v>51</v>
      </c>
      <c r="B83" s="368"/>
      <c r="C83" s="368"/>
      <c r="D83" s="369"/>
      <c r="E83" s="91"/>
    </row>
    <row r="84" spans="1:5">
      <c r="A84" s="88"/>
      <c r="B84" s="89"/>
      <c r="C84" s="91"/>
      <c r="D84" s="92" t="s">
        <v>209</v>
      </c>
      <c r="E84" s="91"/>
    </row>
    <row r="85" spans="1:5" ht="114">
      <c r="A85" s="223" t="s">
        <v>52</v>
      </c>
      <c r="B85" s="223" t="s">
        <v>173</v>
      </c>
      <c r="C85" s="223" t="s">
        <v>58</v>
      </c>
      <c r="D85" s="84" t="s">
        <v>128</v>
      </c>
    </row>
    <row r="86" spans="1:5">
      <c r="A86" s="85">
        <v>1</v>
      </c>
      <c r="B86" s="224">
        <v>2</v>
      </c>
      <c r="C86" s="93">
        <v>3</v>
      </c>
      <c r="D86" s="86">
        <v>4</v>
      </c>
    </row>
    <row r="87" spans="1:5">
      <c r="A87" s="370" t="s">
        <v>53</v>
      </c>
      <c r="B87" s="370"/>
      <c r="C87" s="370"/>
      <c r="D87" s="370"/>
    </row>
    <row r="88" spans="1:5">
      <c r="A88" s="279">
        <v>3719770</v>
      </c>
      <c r="B88" s="279">
        <v>9770</v>
      </c>
      <c r="C88" s="280" t="s">
        <v>147</v>
      </c>
      <c r="D88" s="233">
        <f>D89+D91</f>
        <v>55100</v>
      </c>
    </row>
    <row r="89" spans="1:5">
      <c r="A89" s="366" t="s">
        <v>447</v>
      </c>
      <c r="B89" s="367"/>
      <c r="C89" s="367"/>
      <c r="D89" s="238">
        <v>50100</v>
      </c>
    </row>
    <row r="90" spans="1:5">
      <c r="A90" s="224">
        <v>23100000000</v>
      </c>
      <c r="B90" s="224"/>
      <c r="C90" s="281" t="s">
        <v>285</v>
      </c>
      <c r="D90" s="230">
        <v>50100</v>
      </c>
    </row>
    <row r="91" spans="1:5">
      <c r="A91" s="366" t="s">
        <v>452</v>
      </c>
      <c r="B91" s="367"/>
      <c r="C91" s="367"/>
      <c r="D91" s="238">
        <f>D92</f>
        <v>5000</v>
      </c>
    </row>
    <row r="92" spans="1:5">
      <c r="A92" s="224">
        <v>23304200000</v>
      </c>
      <c r="B92" s="224"/>
      <c r="C92" s="281" t="s">
        <v>429</v>
      </c>
      <c r="D92" s="230">
        <v>5000</v>
      </c>
    </row>
    <row r="93" spans="1:5" ht="29.25" customHeight="1">
      <c r="A93" s="229">
        <v>3719800</v>
      </c>
      <c r="B93" s="229">
        <v>9800</v>
      </c>
      <c r="C93" s="286" t="s">
        <v>401</v>
      </c>
      <c r="D93" s="233">
        <f>D94+D95+D96</f>
        <v>70000</v>
      </c>
    </row>
    <row r="94" spans="1:5" ht="29.25" customHeight="1">
      <c r="A94" s="371" t="s">
        <v>425</v>
      </c>
      <c r="B94" s="372"/>
      <c r="C94" s="372"/>
      <c r="D94" s="238">
        <v>20000</v>
      </c>
    </row>
    <row r="95" spans="1:5" s="94" customFormat="1" ht="29.25" customHeight="1">
      <c r="A95" s="373" t="s">
        <v>426</v>
      </c>
      <c r="B95" s="372"/>
      <c r="C95" s="372"/>
      <c r="D95" s="238">
        <v>25000</v>
      </c>
    </row>
    <row r="96" spans="1:5" ht="45" customHeight="1">
      <c r="A96" s="371" t="s">
        <v>427</v>
      </c>
      <c r="B96" s="372"/>
      <c r="C96" s="372"/>
      <c r="D96" s="236">
        <v>25000</v>
      </c>
    </row>
    <row r="97" spans="1:6" ht="15" customHeight="1">
      <c r="A97" s="85">
        <v>99000000000</v>
      </c>
      <c r="B97" s="85"/>
      <c r="C97" s="241" t="s">
        <v>44</v>
      </c>
      <c r="D97" s="239">
        <f>D93</f>
        <v>70000</v>
      </c>
    </row>
    <row r="98" spans="1:6">
      <c r="A98" s="374" t="s">
        <v>54</v>
      </c>
      <c r="B98" s="374"/>
      <c r="C98" s="374"/>
      <c r="D98" s="374"/>
    </row>
    <row r="99" spans="1:6">
      <c r="A99" s="229">
        <v>3719770</v>
      </c>
      <c r="B99" s="229">
        <v>9770</v>
      </c>
      <c r="C99" s="237" t="s">
        <v>147</v>
      </c>
      <c r="D99" s="240">
        <f>D100</f>
        <v>185000</v>
      </c>
    </row>
    <row r="100" spans="1:6">
      <c r="A100" s="366" t="s">
        <v>428</v>
      </c>
      <c r="B100" s="367"/>
      <c r="C100" s="367"/>
      <c r="D100" s="236">
        <v>185000</v>
      </c>
    </row>
    <row r="101" spans="1:6">
      <c r="A101" s="85">
        <v>23100000000</v>
      </c>
      <c r="B101" s="85"/>
      <c r="C101" s="241" t="s">
        <v>285</v>
      </c>
      <c r="D101" s="239">
        <f>D99</f>
        <v>185000</v>
      </c>
    </row>
    <row r="102" spans="1:6" s="98" customFormat="1">
      <c r="A102" s="95" t="s">
        <v>207</v>
      </c>
      <c r="B102" s="96" t="s">
        <v>207</v>
      </c>
      <c r="C102" s="97" t="s">
        <v>55</v>
      </c>
      <c r="D102" s="236">
        <f>D103+D104</f>
        <v>310100</v>
      </c>
      <c r="F102" s="99"/>
    </row>
    <row r="103" spans="1:6" s="98" customFormat="1">
      <c r="A103" s="85" t="s">
        <v>207</v>
      </c>
      <c r="B103" s="224" t="s">
        <v>207</v>
      </c>
      <c r="C103" s="100" t="s">
        <v>49</v>
      </c>
      <c r="D103" s="236">
        <f>D93+D88</f>
        <v>125100</v>
      </c>
      <c r="F103" s="99"/>
    </row>
    <row r="104" spans="1:6">
      <c r="A104" s="85" t="s">
        <v>207</v>
      </c>
      <c r="B104" s="224" t="s">
        <v>207</v>
      </c>
      <c r="C104" s="100" t="s">
        <v>50</v>
      </c>
      <c r="D104" s="236">
        <f>D99</f>
        <v>185000</v>
      </c>
    </row>
    <row r="105" spans="1:6">
      <c r="A105" s="88"/>
      <c r="B105" s="89"/>
      <c r="C105" s="242"/>
      <c r="D105" s="243"/>
    </row>
    <row r="106" spans="1:6">
      <c r="A106" s="88"/>
      <c r="B106" s="89"/>
      <c r="C106" s="91"/>
      <c r="D106" s="92"/>
    </row>
    <row r="107" spans="1:6">
      <c r="B107" s="80" t="s">
        <v>114</v>
      </c>
      <c r="D107" s="106" t="s">
        <v>59</v>
      </c>
    </row>
    <row r="108" spans="1:6">
      <c r="D108" s="81" t="s">
        <v>60</v>
      </c>
    </row>
  </sheetData>
  <mergeCells count="85">
    <mergeCell ref="B20:C20"/>
    <mergeCell ref="B34:C34"/>
    <mergeCell ref="B23:C23"/>
    <mergeCell ref="B28:C28"/>
    <mergeCell ref="B27:C27"/>
    <mergeCell ref="B33:C33"/>
    <mergeCell ref="B32:C32"/>
    <mergeCell ref="B29:C29"/>
    <mergeCell ref="B26:C26"/>
    <mergeCell ref="B30:C30"/>
    <mergeCell ref="B24:C24"/>
    <mergeCell ref="A1:B1"/>
    <mergeCell ref="C2:D2"/>
    <mergeCell ref="A4:D4"/>
    <mergeCell ref="A7:B7"/>
    <mergeCell ref="A8:B8"/>
    <mergeCell ref="A10:D10"/>
    <mergeCell ref="B12:C12"/>
    <mergeCell ref="B13:C13"/>
    <mergeCell ref="B15:C15"/>
    <mergeCell ref="B21:C21"/>
    <mergeCell ref="B18:C18"/>
    <mergeCell ref="B17:C17"/>
    <mergeCell ref="B25:C25"/>
    <mergeCell ref="B19:C19"/>
    <mergeCell ref="B22:C22"/>
    <mergeCell ref="A14:D14"/>
    <mergeCell ref="B16:C16"/>
    <mergeCell ref="B31:C31"/>
    <mergeCell ref="B41:C41"/>
    <mergeCell ref="B35:C35"/>
    <mergeCell ref="B39:C39"/>
    <mergeCell ref="B49:C49"/>
    <mergeCell ref="B47:C47"/>
    <mergeCell ref="B42:C42"/>
    <mergeCell ref="B40:C40"/>
    <mergeCell ref="B43:C43"/>
    <mergeCell ref="B46:C46"/>
    <mergeCell ref="B50:C50"/>
    <mergeCell ref="B38:C38"/>
    <mergeCell ref="B37:C37"/>
    <mergeCell ref="B51:C51"/>
    <mergeCell ref="B52:C52"/>
    <mergeCell ref="B36:C36"/>
    <mergeCell ref="B45:C45"/>
    <mergeCell ref="B44:C44"/>
    <mergeCell ref="B48:C48"/>
    <mergeCell ref="B54:C54"/>
    <mergeCell ref="B57:C57"/>
    <mergeCell ref="B58:C58"/>
    <mergeCell ref="B56:C56"/>
    <mergeCell ref="B55:C55"/>
    <mergeCell ref="B70:C70"/>
    <mergeCell ref="B59:C59"/>
    <mergeCell ref="B62:C62"/>
    <mergeCell ref="B63:C63"/>
    <mergeCell ref="B60:C60"/>
    <mergeCell ref="B61:C61"/>
    <mergeCell ref="B64:C64"/>
    <mergeCell ref="B53:C53"/>
    <mergeCell ref="B81:C81"/>
    <mergeCell ref="B65:C65"/>
    <mergeCell ref="B68:C68"/>
    <mergeCell ref="B74:C74"/>
    <mergeCell ref="B73:C73"/>
    <mergeCell ref="B71:C71"/>
    <mergeCell ref="B79:C79"/>
    <mergeCell ref="B75:C75"/>
    <mergeCell ref="B76:C76"/>
    <mergeCell ref="B67:C67"/>
    <mergeCell ref="B66:C66"/>
    <mergeCell ref="B69:C69"/>
    <mergeCell ref="A72:D72"/>
    <mergeCell ref="B77:C77"/>
    <mergeCell ref="B78:C78"/>
    <mergeCell ref="B80:C80"/>
    <mergeCell ref="A100:C100"/>
    <mergeCell ref="A83:D83"/>
    <mergeCell ref="A87:D87"/>
    <mergeCell ref="A94:C94"/>
    <mergeCell ref="A95:C95"/>
    <mergeCell ref="A98:D98"/>
    <mergeCell ref="A96:C96"/>
    <mergeCell ref="A89:C89"/>
    <mergeCell ref="A91:C91"/>
  </mergeCells>
  <phoneticPr fontId="33" type="noConversion"/>
  <printOptions horizontalCentered="1"/>
  <pageMargins left="0.23622047244094491" right="0.15748031496062992" top="0.19685039370078741" bottom="0.19685039370078741" header="0.23622047244094491" footer="0.19685039370078741"/>
  <pageSetup paperSize="9" scale="68" fitToHeight="2" orientation="portrait" r:id="rId1"/>
  <headerFooter alignWithMargins="0"/>
  <rowBreaks count="1" manualBreakCount="1">
    <brk id="82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K51"/>
  <sheetViews>
    <sheetView workbookViewId="0">
      <selection activeCell="H12" sqref="H12"/>
    </sheetView>
  </sheetViews>
  <sheetFormatPr defaultColWidth="10.6640625" defaultRowHeight="12.75"/>
  <cols>
    <col min="1" max="1" width="19.33203125" style="46" customWidth="1"/>
    <col min="2" max="2" width="17.83203125" style="46" customWidth="1"/>
    <col min="3" max="3" width="18.5" style="46" customWidth="1"/>
    <col min="4" max="4" width="54.33203125" style="46" customWidth="1"/>
    <col min="5" max="5" width="56.83203125" style="46" customWidth="1"/>
    <col min="6" max="6" width="35" style="46" customWidth="1"/>
    <col min="7" max="7" width="22.5" style="46" customWidth="1"/>
    <col min="8" max="8" width="18.83203125" style="46" customWidth="1"/>
    <col min="9" max="10" width="15.33203125" style="46" bestFit="1" customWidth="1"/>
    <col min="11" max="16384" width="10.6640625" style="46"/>
  </cols>
  <sheetData>
    <row r="1" spans="1:11" ht="39.75" customHeight="1">
      <c r="A1" s="140"/>
      <c r="B1" s="140"/>
      <c r="C1" s="140"/>
      <c r="D1" s="140"/>
      <c r="E1" s="140"/>
      <c r="F1" s="140"/>
      <c r="G1" s="140"/>
      <c r="H1" s="401" t="s">
        <v>62</v>
      </c>
      <c r="I1" s="401"/>
      <c r="J1" s="401"/>
      <c r="K1" s="108"/>
    </row>
    <row r="2" spans="1:11" ht="32.25" customHeight="1">
      <c r="A2" s="109"/>
      <c r="B2" s="109"/>
      <c r="C2" s="109"/>
      <c r="D2" s="109"/>
      <c r="E2" s="141"/>
      <c r="F2" s="141"/>
      <c r="G2" s="402" t="s">
        <v>450</v>
      </c>
      <c r="H2" s="403"/>
      <c r="I2" s="403"/>
      <c r="J2" s="403"/>
      <c r="K2" s="110"/>
    </row>
    <row r="3" spans="1:11" ht="18.75">
      <c r="A3" s="405" t="s">
        <v>63</v>
      </c>
      <c r="B3" s="405"/>
      <c r="C3" s="405"/>
      <c r="D3" s="405"/>
      <c r="E3" s="405"/>
      <c r="F3" s="405"/>
      <c r="G3" s="405"/>
      <c r="H3" s="405"/>
      <c r="I3" s="405"/>
      <c r="J3" s="405"/>
      <c r="K3" s="110"/>
    </row>
    <row r="4" spans="1:11" ht="18.75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0"/>
    </row>
    <row r="5" spans="1:11" ht="18.75">
      <c r="A5" s="406">
        <v>23540000000</v>
      </c>
      <c r="B5" s="407"/>
      <c r="C5" s="111"/>
      <c r="D5" s="111"/>
      <c r="E5" s="111"/>
      <c r="F5" s="111"/>
      <c r="G5" s="111"/>
      <c r="H5" s="111"/>
      <c r="I5" s="111"/>
      <c r="J5" s="111"/>
      <c r="K5" s="110"/>
    </row>
    <row r="6" spans="1:11" ht="18.75">
      <c r="A6" s="404" t="s">
        <v>162</v>
      </c>
      <c r="B6" s="404"/>
      <c r="C6" s="112"/>
      <c r="D6" s="112"/>
      <c r="E6" s="113"/>
      <c r="F6" s="113"/>
      <c r="G6" s="113"/>
      <c r="H6" s="113"/>
      <c r="I6" s="114"/>
      <c r="J6" s="115" t="s">
        <v>120</v>
      </c>
      <c r="K6" s="110"/>
    </row>
    <row r="7" spans="1:11" ht="15.75">
      <c r="A7" s="396" t="s">
        <v>186</v>
      </c>
      <c r="B7" s="396" t="s">
        <v>187</v>
      </c>
      <c r="C7" s="398" t="s">
        <v>172</v>
      </c>
      <c r="D7" s="398" t="s">
        <v>188</v>
      </c>
      <c r="E7" s="409" t="s">
        <v>156</v>
      </c>
      <c r="F7" s="409" t="s">
        <v>157</v>
      </c>
      <c r="G7" s="409" t="s">
        <v>128</v>
      </c>
      <c r="H7" s="398" t="s">
        <v>136</v>
      </c>
      <c r="I7" s="412" t="s">
        <v>137</v>
      </c>
      <c r="J7" s="413"/>
      <c r="K7" s="110"/>
    </row>
    <row r="8" spans="1:11" ht="144" customHeight="1">
      <c r="A8" s="397"/>
      <c r="B8" s="397"/>
      <c r="C8" s="399"/>
      <c r="D8" s="399"/>
      <c r="E8" s="410"/>
      <c r="F8" s="410"/>
      <c r="G8" s="410"/>
      <c r="H8" s="411"/>
      <c r="I8" s="118" t="s">
        <v>128</v>
      </c>
      <c r="J8" s="118" t="s">
        <v>155</v>
      </c>
      <c r="K8" s="110"/>
    </row>
    <row r="9" spans="1:11" ht="15.75">
      <c r="A9" s="119">
        <v>1</v>
      </c>
      <c r="B9" s="119">
        <v>2</v>
      </c>
      <c r="C9" s="116">
        <v>3</v>
      </c>
      <c r="D9" s="116">
        <v>4</v>
      </c>
      <c r="E9" s="116">
        <v>5</v>
      </c>
      <c r="F9" s="116">
        <v>6</v>
      </c>
      <c r="G9" s="116">
        <v>7</v>
      </c>
      <c r="H9" s="117">
        <v>8</v>
      </c>
      <c r="I9" s="118">
        <v>9</v>
      </c>
      <c r="J9" s="118">
        <v>10</v>
      </c>
      <c r="K9" s="110"/>
    </row>
    <row r="10" spans="1:11" ht="34.5" customHeight="1">
      <c r="A10" s="120" t="s">
        <v>64</v>
      </c>
      <c r="B10" s="120"/>
      <c r="C10" s="120"/>
      <c r="D10" s="121" t="s">
        <v>22</v>
      </c>
      <c r="E10" s="122"/>
      <c r="F10" s="122"/>
      <c r="G10" s="284">
        <f>H10+I10</f>
        <v>12760961.41</v>
      </c>
      <c r="H10" s="284">
        <f>SUM(H11:H33)</f>
        <v>12529321</v>
      </c>
      <c r="I10" s="284">
        <f>SUM(I11:I33)</f>
        <v>231640.41</v>
      </c>
      <c r="J10" s="284">
        <f>SUM(J11:J33)</f>
        <v>192000</v>
      </c>
      <c r="K10" s="123"/>
    </row>
    <row r="11" spans="1:11" ht="53.25" customHeight="1">
      <c r="A11" s="120" t="s">
        <v>364</v>
      </c>
      <c r="B11" s="120" t="s">
        <v>365</v>
      </c>
      <c r="C11" s="120" t="s">
        <v>366</v>
      </c>
      <c r="D11" s="177" t="s">
        <v>268</v>
      </c>
      <c r="E11" s="126" t="s">
        <v>318</v>
      </c>
      <c r="F11" s="126" t="s">
        <v>317</v>
      </c>
      <c r="G11" s="284">
        <f>H11</f>
        <v>32067</v>
      </c>
      <c r="H11" s="284">
        <v>32067</v>
      </c>
      <c r="I11" s="284"/>
      <c r="J11" s="284"/>
      <c r="K11" s="123"/>
    </row>
    <row r="12" spans="1:11" ht="34.5" customHeight="1">
      <c r="A12" s="120" t="s">
        <v>311</v>
      </c>
      <c r="B12" s="120" t="s">
        <v>312</v>
      </c>
      <c r="C12" s="120" t="s">
        <v>119</v>
      </c>
      <c r="D12" s="124" t="s">
        <v>148</v>
      </c>
      <c r="E12" s="125" t="s">
        <v>360</v>
      </c>
      <c r="F12" s="126" t="s">
        <v>328</v>
      </c>
      <c r="G12" s="284">
        <f t="shared" ref="G12:G33" si="0">H12+I12</f>
        <v>0</v>
      </c>
      <c r="H12" s="284"/>
      <c r="I12" s="284"/>
      <c r="J12" s="284"/>
      <c r="K12" s="123"/>
    </row>
    <row r="13" spans="1:11" ht="47.25" customHeight="1">
      <c r="A13" s="120" t="s">
        <v>66</v>
      </c>
      <c r="B13" s="120" t="s">
        <v>67</v>
      </c>
      <c r="C13" s="120" t="s">
        <v>159</v>
      </c>
      <c r="D13" s="127" t="s">
        <v>160</v>
      </c>
      <c r="E13" s="126" t="s">
        <v>318</v>
      </c>
      <c r="F13" s="126" t="s">
        <v>317</v>
      </c>
      <c r="G13" s="284">
        <f t="shared" si="0"/>
        <v>349868.41</v>
      </c>
      <c r="H13" s="284">
        <f ca="1">дод.3!E40</f>
        <v>349868.41</v>
      </c>
      <c r="I13" s="284"/>
      <c r="J13" s="284"/>
      <c r="K13" s="110"/>
    </row>
    <row r="14" spans="1:11" ht="1.5" hidden="1" customHeight="1">
      <c r="A14" s="120" t="s">
        <v>70</v>
      </c>
      <c r="B14" s="120" t="s">
        <v>71</v>
      </c>
      <c r="C14" s="120" t="s">
        <v>72</v>
      </c>
      <c r="D14" s="124" t="s">
        <v>161</v>
      </c>
      <c r="E14" s="126" t="s">
        <v>68</v>
      </c>
      <c r="F14" s="126" t="s">
        <v>69</v>
      </c>
      <c r="G14" s="284">
        <f t="shared" si="0"/>
        <v>0</v>
      </c>
      <c r="H14" s="284"/>
      <c r="I14" s="284"/>
      <c r="J14" s="284"/>
      <c r="K14" s="110"/>
    </row>
    <row r="15" spans="1:11" ht="47.25">
      <c r="A15" s="120" t="s">
        <v>24</v>
      </c>
      <c r="B15" s="120" t="s">
        <v>25</v>
      </c>
      <c r="C15" s="120" t="s">
        <v>26</v>
      </c>
      <c r="D15" s="124" t="s">
        <v>20</v>
      </c>
      <c r="E15" s="126" t="s">
        <v>318</v>
      </c>
      <c r="F15" s="126" t="s">
        <v>317</v>
      </c>
      <c r="G15" s="284">
        <f t="shared" si="0"/>
        <v>2034080</v>
      </c>
      <c r="H15" s="284">
        <f ca="1">дод.3!E42</f>
        <v>1842080</v>
      </c>
      <c r="I15" s="284">
        <f ca="1">дод.3!J42</f>
        <v>192000</v>
      </c>
      <c r="J15" s="284">
        <f ca="1">дод.3!O42</f>
        <v>192000</v>
      </c>
      <c r="K15" s="110"/>
    </row>
    <row r="16" spans="1:11" ht="49.5" customHeight="1">
      <c r="A16" s="120" t="s">
        <v>27</v>
      </c>
      <c r="B16" s="128">
        <v>6017</v>
      </c>
      <c r="C16" s="120" t="s">
        <v>26</v>
      </c>
      <c r="D16" s="129" t="s">
        <v>29</v>
      </c>
      <c r="E16" s="126" t="s">
        <v>318</v>
      </c>
      <c r="F16" s="126" t="s">
        <v>317</v>
      </c>
      <c r="G16" s="284">
        <f t="shared" si="0"/>
        <v>709255</v>
      </c>
      <c r="H16" s="284">
        <f ca="1">дод.3!E43</f>
        <v>709255</v>
      </c>
      <c r="I16" s="284"/>
      <c r="J16" s="284"/>
      <c r="K16" s="130"/>
    </row>
    <row r="17" spans="1:11" ht="48">
      <c r="A17" s="120" t="s">
        <v>30</v>
      </c>
      <c r="B17" s="128">
        <v>6030</v>
      </c>
      <c r="C17" s="120" t="s">
        <v>26</v>
      </c>
      <c r="D17" s="127" t="s">
        <v>21</v>
      </c>
      <c r="E17" s="126" t="s">
        <v>318</v>
      </c>
      <c r="F17" s="126" t="s">
        <v>317</v>
      </c>
      <c r="G17" s="284">
        <f t="shared" si="0"/>
        <v>3846740</v>
      </c>
      <c r="H17" s="284">
        <f ca="1">дод.3!E44</f>
        <v>3846740</v>
      </c>
      <c r="I17" s="284"/>
      <c r="J17" s="284"/>
      <c r="K17" s="130"/>
    </row>
    <row r="18" spans="1:11" ht="48">
      <c r="A18" s="120" t="s">
        <v>404</v>
      </c>
      <c r="B18" s="128">
        <v>7461</v>
      </c>
      <c r="C18" s="120" t="s">
        <v>405</v>
      </c>
      <c r="D18" s="124" t="s">
        <v>403</v>
      </c>
      <c r="E18" s="126" t="s">
        <v>318</v>
      </c>
      <c r="F18" s="126" t="s">
        <v>317</v>
      </c>
      <c r="G18" s="284">
        <f>H18+I18</f>
        <v>243324</v>
      </c>
      <c r="H18" s="284">
        <f ca="1">дод.3!E47</f>
        <v>203683.59</v>
      </c>
      <c r="I18" s="284">
        <f ca="1">дод.3!J47</f>
        <v>39640.410000000003</v>
      </c>
      <c r="J18" s="284"/>
      <c r="K18" s="130"/>
    </row>
    <row r="19" spans="1:11" ht="53.25" customHeight="1">
      <c r="A19" s="120" t="s">
        <v>193</v>
      </c>
      <c r="B19" s="128">
        <v>7693</v>
      </c>
      <c r="C19" s="120" t="s">
        <v>168</v>
      </c>
      <c r="D19" s="124" t="s">
        <v>73</v>
      </c>
      <c r="E19" s="126" t="s">
        <v>339</v>
      </c>
      <c r="F19" s="126" t="s">
        <v>74</v>
      </c>
      <c r="G19" s="284">
        <f t="shared" si="0"/>
        <v>249070</v>
      </c>
      <c r="H19" s="284">
        <f ca="1">дод.3!E50</f>
        <v>249070</v>
      </c>
      <c r="I19" s="284"/>
      <c r="J19" s="284"/>
      <c r="K19" s="130"/>
    </row>
    <row r="20" spans="1:11" ht="48" customHeight="1">
      <c r="A20" s="120" t="s">
        <v>320</v>
      </c>
      <c r="B20" s="128">
        <v>8220</v>
      </c>
      <c r="C20" s="120" t="s">
        <v>321</v>
      </c>
      <c r="D20" s="124" t="s">
        <v>293</v>
      </c>
      <c r="E20" s="126" t="s">
        <v>322</v>
      </c>
      <c r="F20" s="126" t="s">
        <v>323</v>
      </c>
      <c r="G20" s="284">
        <f t="shared" si="0"/>
        <v>5500</v>
      </c>
      <c r="H20" s="284">
        <f ca="1">дод.3!E53</f>
        <v>5500</v>
      </c>
      <c r="I20" s="284"/>
      <c r="J20" s="284"/>
      <c r="K20" s="130"/>
    </row>
    <row r="21" spans="1:11" ht="54" customHeight="1">
      <c r="A21" s="120" t="s">
        <v>192</v>
      </c>
      <c r="B21" s="131">
        <v>8420</v>
      </c>
      <c r="C21" s="120" t="s">
        <v>175</v>
      </c>
      <c r="D21" s="124" t="s">
        <v>189</v>
      </c>
      <c r="E21" s="126" t="s">
        <v>318</v>
      </c>
      <c r="F21" s="126" t="s">
        <v>317</v>
      </c>
      <c r="G21" s="284">
        <f t="shared" si="0"/>
        <v>60000</v>
      </c>
      <c r="H21" s="284">
        <f ca="1">дод.3!E55</f>
        <v>60000</v>
      </c>
      <c r="I21" s="284"/>
      <c r="J21" s="284"/>
      <c r="K21" s="130"/>
    </row>
    <row r="22" spans="1:11" ht="111">
      <c r="A22" s="120" t="s">
        <v>170</v>
      </c>
      <c r="B22" s="128">
        <v>2111</v>
      </c>
      <c r="C22" s="120" t="s">
        <v>206</v>
      </c>
      <c r="D22" s="124" t="s">
        <v>145</v>
      </c>
      <c r="E22" s="126" t="s">
        <v>314</v>
      </c>
      <c r="F22" s="126" t="s">
        <v>316</v>
      </c>
      <c r="G22" s="284">
        <f t="shared" si="0"/>
        <v>1764120</v>
      </c>
      <c r="H22" s="284">
        <f ca="1">дод.3!E24</f>
        <v>1764120</v>
      </c>
      <c r="I22" s="284"/>
      <c r="J22" s="284"/>
      <c r="K22" s="130"/>
    </row>
    <row r="23" spans="1:11" ht="63.75">
      <c r="A23" s="120" t="s">
        <v>169</v>
      </c>
      <c r="B23" s="131">
        <v>2010</v>
      </c>
      <c r="C23" s="120" t="s">
        <v>121</v>
      </c>
      <c r="D23" s="124" t="s">
        <v>269</v>
      </c>
      <c r="E23" s="126" t="s">
        <v>315</v>
      </c>
      <c r="F23" s="126" t="s">
        <v>327</v>
      </c>
      <c r="G23" s="284">
        <f t="shared" si="0"/>
        <v>1850380</v>
      </c>
      <c r="H23" s="284">
        <f ca="1">дод.3!E21</f>
        <v>1850380</v>
      </c>
      <c r="I23" s="284"/>
      <c r="J23" s="284"/>
      <c r="K23" s="130"/>
    </row>
    <row r="24" spans="1:11" ht="48">
      <c r="A24" s="120" t="s">
        <v>171</v>
      </c>
      <c r="B24" s="131">
        <v>2144</v>
      </c>
      <c r="C24" s="120" t="s">
        <v>122</v>
      </c>
      <c r="D24" s="124" t="s">
        <v>270</v>
      </c>
      <c r="E24" s="126" t="s">
        <v>318</v>
      </c>
      <c r="F24" s="126" t="s">
        <v>317</v>
      </c>
      <c r="G24" s="284">
        <f t="shared" si="0"/>
        <v>473404</v>
      </c>
      <c r="H24" s="284">
        <f ca="1">дод.3!E26</f>
        <v>473404</v>
      </c>
      <c r="I24" s="284"/>
      <c r="J24" s="284"/>
      <c r="K24" s="130"/>
    </row>
    <row r="25" spans="1:11" ht="48">
      <c r="A25" s="120" t="s">
        <v>197</v>
      </c>
      <c r="B25" s="131">
        <v>2152</v>
      </c>
      <c r="C25" s="120" t="s">
        <v>122</v>
      </c>
      <c r="D25" s="124" t="s">
        <v>198</v>
      </c>
      <c r="E25" s="126" t="s">
        <v>318</v>
      </c>
      <c r="F25" s="126" t="s">
        <v>317</v>
      </c>
      <c r="G25" s="284">
        <f t="shared" si="0"/>
        <v>3000</v>
      </c>
      <c r="H25" s="284">
        <f ca="1">дод.3!E28</f>
        <v>3000</v>
      </c>
      <c r="I25" s="284"/>
      <c r="J25" s="284"/>
      <c r="K25" s="130"/>
    </row>
    <row r="26" spans="1:11" ht="48">
      <c r="A26" s="120" t="s">
        <v>431</v>
      </c>
      <c r="B26" s="131">
        <v>3032</v>
      </c>
      <c r="C26" s="120" t="s">
        <v>319</v>
      </c>
      <c r="D26" s="124" t="s">
        <v>17</v>
      </c>
      <c r="E26" s="126" t="s">
        <v>318</v>
      </c>
      <c r="F26" s="126" t="s">
        <v>317</v>
      </c>
      <c r="G26" s="284">
        <f t="shared" si="0"/>
        <v>12000</v>
      </c>
      <c r="H26" s="284">
        <f ca="1">дод.3!E30</f>
        <v>12000</v>
      </c>
      <c r="I26" s="284"/>
      <c r="J26" s="284"/>
      <c r="K26" s="130"/>
    </row>
    <row r="27" spans="1:11" ht="48">
      <c r="A27" s="120" t="s">
        <v>432</v>
      </c>
      <c r="B27" s="131">
        <v>3033</v>
      </c>
      <c r="C27" s="120" t="s">
        <v>319</v>
      </c>
      <c r="D27" s="124" t="s">
        <v>18</v>
      </c>
      <c r="E27" s="126" t="s">
        <v>318</v>
      </c>
      <c r="F27" s="126" t="s">
        <v>317</v>
      </c>
      <c r="G27" s="284">
        <f t="shared" si="0"/>
        <v>485833</v>
      </c>
      <c r="H27" s="284">
        <f ca="1">дод.3!E31</f>
        <v>485833</v>
      </c>
      <c r="I27" s="284"/>
      <c r="J27" s="284"/>
      <c r="K27" s="130"/>
    </row>
    <row r="28" spans="1:11" ht="48">
      <c r="A28" s="120" t="s">
        <v>433</v>
      </c>
      <c r="B28" s="131">
        <v>3050</v>
      </c>
      <c r="C28" s="120" t="s">
        <v>319</v>
      </c>
      <c r="D28" s="124" t="s">
        <v>177</v>
      </c>
      <c r="E28" s="126" t="s">
        <v>318</v>
      </c>
      <c r="F28" s="126" t="s">
        <v>317</v>
      </c>
      <c r="G28" s="284">
        <f t="shared" si="0"/>
        <v>396792</v>
      </c>
      <c r="H28" s="284">
        <f ca="1">дод.3!E32</f>
        <v>396792</v>
      </c>
      <c r="I28" s="284"/>
      <c r="J28" s="284"/>
      <c r="K28" s="130"/>
    </row>
    <row r="29" spans="1:11" ht="48">
      <c r="A29" s="120" t="s">
        <v>434</v>
      </c>
      <c r="B29" s="131">
        <v>3090</v>
      </c>
      <c r="C29" s="120" t="s">
        <v>325</v>
      </c>
      <c r="D29" s="124" t="s">
        <v>176</v>
      </c>
      <c r="E29" s="126" t="s">
        <v>318</v>
      </c>
      <c r="F29" s="126" t="s">
        <v>317</v>
      </c>
      <c r="G29" s="284">
        <f t="shared" si="0"/>
        <v>12222</v>
      </c>
      <c r="H29" s="284">
        <f ca="1">дод.3!E33</f>
        <v>12222</v>
      </c>
      <c r="I29" s="284"/>
      <c r="J29" s="284"/>
      <c r="K29" s="130"/>
    </row>
    <row r="30" spans="1:11" ht="97.5" customHeight="1">
      <c r="A30" s="120" t="s">
        <v>435</v>
      </c>
      <c r="B30" s="131">
        <v>3160</v>
      </c>
      <c r="C30" s="120" t="s">
        <v>125</v>
      </c>
      <c r="D30" s="124" t="s">
        <v>150</v>
      </c>
      <c r="E30" s="126" t="s">
        <v>318</v>
      </c>
      <c r="F30" s="126" t="s">
        <v>317</v>
      </c>
      <c r="G30" s="284">
        <f t="shared" si="0"/>
        <v>203588</v>
      </c>
      <c r="H30" s="284">
        <f ca="1">дод.3!E37</f>
        <v>203588</v>
      </c>
      <c r="I30" s="284"/>
      <c r="J30" s="284"/>
      <c r="K30" s="130"/>
    </row>
    <row r="31" spans="1:11" ht="86.25" customHeight="1">
      <c r="A31" s="120" t="s">
        <v>436</v>
      </c>
      <c r="B31" s="131">
        <v>3180</v>
      </c>
      <c r="C31" s="120" t="s">
        <v>326</v>
      </c>
      <c r="D31" s="124" t="s">
        <v>273</v>
      </c>
      <c r="E31" s="126" t="s">
        <v>318</v>
      </c>
      <c r="F31" s="126" t="s">
        <v>317</v>
      </c>
      <c r="G31" s="284">
        <f t="shared" si="0"/>
        <v>3000</v>
      </c>
      <c r="H31" s="284">
        <f ca="1">дод.3!E38</f>
        <v>3000</v>
      </c>
      <c r="I31" s="284"/>
      <c r="J31" s="284"/>
      <c r="K31" s="130"/>
    </row>
    <row r="32" spans="1:11" ht="86.25" customHeight="1">
      <c r="A32" s="120" t="s">
        <v>437</v>
      </c>
      <c r="B32" s="131">
        <v>3171</v>
      </c>
      <c r="C32" s="120" t="s">
        <v>125</v>
      </c>
      <c r="D32" s="124" t="s">
        <v>309</v>
      </c>
      <c r="E32" s="126" t="s">
        <v>318</v>
      </c>
      <c r="F32" s="126" t="s">
        <v>317</v>
      </c>
      <c r="G32" s="284">
        <f t="shared" si="0"/>
        <v>20718</v>
      </c>
      <c r="H32" s="284">
        <f ca="1">дод.3!E39</f>
        <v>20718</v>
      </c>
      <c r="I32" s="284"/>
      <c r="J32" s="284"/>
      <c r="K32" s="130"/>
    </row>
    <row r="33" spans="1:11" ht="86.25" customHeight="1">
      <c r="A33" s="120" t="s">
        <v>438</v>
      </c>
      <c r="B33" s="131">
        <v>8120</v>
      </c>
      <c r="C33" s="202">
        <v>380</v>
      </c>
      <c r="D33" s="203" t="s">
        <v>396</v>
      </c>
      <c r="E33" s="126" t="s">
        <v>397</v>
      </c>
      <c r="F33" s="126"/>
      <c r="G33" s="284">
        <f t="shared" si="0"/>
        <v>6000</v>
      </c>
      <c r="H33" s="284">
        <f ca="1">дод.3!E52</f>
        <v>6000</v>
      </c>
      <c r="I33" s="284"/>
      <c r="J33" s="284"/>
      <c r="K33" s="130"/>
    </row>
    <row r="34" spans="1:11" ht="34.5" customHeight="1">
      <c r="A34" s="120" t="s">
        <v>380</v>
      </c>
      <c r="B34" s="132"/>
      <c r="C34" s="120"/>
      <c r="D34" s="133" t="s">
        <v>75</v>
      </c>
      <c r="E34" s="126"/>
      <c r="F34" s="126"/>
      <c r="G34" s="284">
        <f>H34</f>
        <v>1377356</v>
      </c>
      <c r="H34" s="284">
        <f>H37</f>
        <v>1377356</v>
      </c>
      <c r="I34" s="284"/>
      <c r="J34" s="284"/>
      <c r="K34" s="130"/>
    </row>
    <row r="35" spans="1:11" ht="38.25" hidden="1" customHeight="1">
      <c r="A35" s="120" t="s">
        <v>76</v>
      </c>
      <c r="B35" s="120" t="s">
        <v>125</v>
      </c>
      <c r="C35" s="120" t="s">
        <v>77</v>
      </c>
      <c r="D35" s="124" t="s">
        <v>65</v>
      </c>
      <c r="E35" s="134" t="s">
        <v>78</v>
      </c>
      <c r="F35" s="126" t="s">
        <v>69</v>
      </c>
      <c r="G35" s="284">
        <f>H35+I35</f>
        <v>0</v>
      </c>
      <c r="H35" s="284"/>
      <c r="I35" s="284"/>
      <c r="J35" s="284"/>
      <c r="K35" s="130"/>
    </row>
    <row r="36" spans="1:11" ht="36.75" hidden="1" customHeight="1">
      <c r="A36" s="120" t="s">
        <v>144</v>
      </c>
      <c r="B36" s="120" t="s">
        <v>126</v>
      </c>
      <c r="C36" s="120" t="s">
        <v>124</v>
      </c>
      <c r="D36" s="124" t="s">
        <v>65</v>
      </c>
      <c r="E36" s="134" t="s">
        <v>79</v>
      </c>
      <c r="F36" s="126" t="s">
        <v>69</v>
      </c>
      <c r="G36" s="284">
        <f>H36+I36</f>
        <v>0</v>
      </c>
      <c r="H36" s="284"/>
      <c r="I36" s="284"/>
      <c r="J36" s="284"/>
      <c r="K36" s="130"/>
    </row>
    <row r="37" spans="1:11" ht="31.5" customHeight="1">
      <c r="A37" s="120" t="s">
        <v>324</v>
      </c>
      <c r="B37" s="120" t="s">
        <v>312</v>
      </c>
      <c r="C37" s="120" t="s">
        <v>119</v>
      </c>
      <c r="D37" s="124" t="s">
        <v>148</v>
      </c>
      <c r="E37" s="125" t="s">
        <v>360</v>
      </c>
      <c r="F37" s="126" t="s">
        <v>328</v>
      </c>
      <c r="G37" s="284">
        <f>H37+I37</f>
        <v>1377356</v>
      </c>
      <c r="H37" s="284">
        <f ca="1">дод.3!E71-1810</f>
        <v>1377356</v>
      </c>
      <c r="I37" s="284"/>
      <c r="J37" s="284"/>
      <c r="K37" s="130"/>
    </row>
    <row r="38" spans="1:11" ht="38.25" customHeight="1">
      <c r="A38" s="120"/>
      <c r="B38" s="120"/>
      <c r="C38" s="120"/>
      <c r="D38" s="174" t="s">
        <v>82</v>
      </c>
      <c r="E38" s="125"/>
      <c r="F38" s="126"/>
      <c r="G38" s="284">
        <f>H38</f>
        <v>93210</v>
      </c>
      <c r="H38" s="284">
        <f ca="1">H39+H40</f>
        <v>93210</v>
      </c>
      <c r="I38" s="284"/>
      <c r="J38" s="284"/>
      <c r="K38" s="130"/>
    </row>
    <row r="39" spans="1:11" ht="48">
      <c r="A39" s="120" t="s">
        <v>313</v>
      </c>
      <c r="B39" s="120" t="s">
        <v>71</v>
      </c>
      <c r="C39" s="120" t="s">
        <v>72</v>
      </c>
      <c r="D39" s="124" t="s">
        <v>161</v>
      </c>
      <c r="E39" s="126" t="s">
        <v>318</v>
      </c>
      <c r="F39" s="126" t="s">
        <v>317</v>
      </c>
      <c r="G39" s="284">
        <f t="shared" ref="G39:G44" si="1">H39+I39</f>
        <v>80000</v>
      </c>
      <c r="H39" s="284">
        <f ca="1">дод.3!E92</f>
        <v>80000</v>
      </c>
      <c r="I39" s="284"/>
      <c r="J39" s="284"/>
      <c r="K39" s="130"/>
    </row>
    <row r="40" spans="1:11" ht="48">
      <c r="A40" s="120">
        <v>1015011</v>
      </c>
      <c r="B40" s="120">
        <v>5011</v>
      </c>
      <c r="C40" s="120" t="s">
        <v>178</v>
      </c>
      <c r="D40" s="124" t="s">
        <v>406</v>
      </c>
      <c r="E40" s="211" t="s">
        <v>407</v>
      </c>
      <c r="F40" s="211" t="s">
        <v>408</v>
      </c>
      <c r="G40" s="284">
        <f t="shared" si="1"/>
        <v>13210</v>
      </c>
      <c r="H40" s="284">
        <f ca="1">дод.3!E94</f>
        <v>13210</v>
      </c>
      <c r="I40" s="284"/>
      <c r="J40" s="284"/>
      <c r="K40" s="130"/>
    </row>
    <row r="41" spans="1:11" ht="31.5" customHeight="1">
      <c r="A41" s="120"/>
      <c r="B41" s="120"/>
      <c r="C41" s="120"/>
      <c r="D41" s="204" t="s">
        <v>37</v>
      </c>
      <c r="E41" s="126"/>
      <c r="F41" s="126"/>
      <c r="G41" s="284">
        <f t="shared" si="1"/>
        <v>70000</v>
      </c>
      <c r="H41" s="284">
        <f>H42+H43+H44</f>
        <v>70000</v>
      </c>
      <c r="I41" s="284">
        <f>I42+I43</f>
        <v>0</v>
      </c>
      <c r="J41" s="284">
        <f>J42+J43</f>
        <v>0</v>
      </c>
      <c r="K41" s="130"/>
    </row>
    <row r="42" spans="1:11" ht="75">
      <c r="A42" s="120" t="s">
        <v>398</v>
      </c>
      <c r="B42" s="120" t="s">
        <v>399</v>
      </c>
      <c r="C42" s="120" t="s">
        <v>129</v>
      </c>
      <c r="D42" s="221" t="s">
        <v>191</v>
      </c>
      <c r="E42" s="221" t="s">
        <v>318</v>
      </c>
      <c r="F42" s="126" t="s">
        <v>317</v>
      </c>
      <c r="G42" s="284">
        <f t="shared" si="1"/>
        <v>20000</v>
      </c>
      <c r="H42" s="284">
        <v>20000</v>
      </c>
      <c r="I42" s="284"/>
      <c r="J42" s="284"/>
      <c r="K42" s="130"/>
    </row>
    <row r="43" spans="1:11" ht="78.75" customHeight="1">
      <c r="A43" s="120" t="s">
        <v>398</v>
      </c>
      <c r="B43" s="120" t="s">
        <v>399</v>
      </c>
      <c r="C43" s="120" t="s">
        <v>129</v>
      </c>
      <c r="D43" s="221" t="s">
        <v>191</v>
      </c>
      <c r="E43" s="221" t="s">
        <v>400</v>
      </c>
      <c r="F43" s="126"/>
      <c r="G43" s="284">
        <f t="shared" si="1"/>
        <v>25000</v>
      </c>
      <c r="H43" s="284">
        <v>25000</v>
      </c>
      <c r="I43" s="284"/>
      <c r="J43" s="284"/>
      <c r="K43" s="130"/>
    </row>
    <row r="44" spans="1:11" ht="90.75" customHeight="1">
      <c r="A44" s="120" t="s">
        <v>398</v>
      </c>
      <c r="B44" s="120" t="s">
        <v>399</v>
      </c>
      <c r="C44" s="120" t="s">
        <v>129</v>
      </c>
      <c r="D44" s="221" t="s">
        <v>191</v>
      </c>
      <c r="E44" s="222" t="s">
        <v>418</v>
      </c>
      <c r="F44" s="126" t="s">
        <v>419</v>
      </c>
      <c r="G44" s="284">
        <f t="shared" si="1"/>
        <v>25000</v>
      </c>
      <c r="H44" s="284">
        <v>25000</v>
      </c>
      <c r="I44" s="284"/>
      <c r="J44" s="284"/>
      <c r="K44" s="130"/>
    </row>
    <row r="45" spans="1:11" ht="18.75">
      <c r="A45" s="135"/>
      <c r="B45" s="135"/>
      <c r="C45" s="136"/>
      <c r="D45" s="137" t="s">
        <v>143</v>
      </c>
      <c r="E45" s="138"/>
      <c r="F45" s="138"/>
      <c r="G45" s="285">
        <f>G38+G34+G10+G41</f>
        <v>14301527.41</v>
      </c>
      <c r="H45" s="285">
        <f>H38+H34+H10+H41</f>
        <v>14069887</v>
      </c>
      <c r="I45" s="285">
        <f>I38+I34+I10+I41</f>
        <v>231640.41</v>
      </c>
      <c r="J45" s="285">
        <f>J38+J34+J10+J41</f>
        <v>192000</v>
      </c>
      <c r="K45" s="130"/>
    </row>
    <row r="46" spans="1:11" ht="16.5" customHeight="1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30"/>
    </row>
    <row r="47" spans="1:11" ht="18.75" hidden="1">
      <c r="A47" s="414" t="s">
        <v>194</v>
      </c>
      <c r="B47" s="414"/>
      <c r="C47" s="414"/>
      <c r="D47" s="414"/>
      <c r="E47" s="414"/>
      <c r="F47" s="414"/>
      <c r="G47" s="414"/>
      <c r="H47" s="414"/>
      <c r="I47" s="414"/>
      <c r="J47" s="414"/>
      <c r="K47" s="130"/>
    </row>
    <row r="48" spans="1:11" ht="18.75" hidden="1">
      <c r="A48" s="400" t="s">
        <v>195</v>
      </c>
      <c r="B48" s="400"/>
      <c r="C48" s="400"/>
      <c r="D48" s="400"/>
      <c r="E48" s="400"/>
      <c r="F48" s="400"/>
      <c r="G48" s="400"/>
      <c r="H48" s="400"/>
      <c r="I48" s="400"/>
      <c r="J48" s="400"/>
      <c r="K48" s="139"/>
    </row>
    <row r="49" spans="1:11" ht="18.75" hidden="1">
      <c r="A49" s="400" t="s">
        <v>196</v>
      </c>
      <c r="B49" s="400"/>
      <c r="C49" s="400"/>
      <c r="D49" s="400"/>
      <c r="E49" s="400"/>
      <c r="F49" s="400"/>
      <c r="G49" s="400"/>
      <c r="H49" s="400"/>
      <c r="I49" s="400"/>
      <c r="J49" s="400"/>
      <c r="K49" s="139"/>
    </row>
    <row r="50" spans="1:11" ht="18.75">
      <c r="A50" s="109"/>
      <c r="B50" s="109"/>
      <c r="C50" s="109"/>
      <c r="D50" s="109"/>
      <c r="E50" s="109"/>
      <c r="F50" s="109"/>
      <c r="G50" s="109"/>
      <c r="H50" s="109"/>
      <c r="I50" s="109"/>
      <c r="J50" s="109"/>
      <c r="K50" s="130"/>
    </row>
    <row r="51" spans="1:11" ht="18.75">
      <c r="A51" s="408" t="s">
        <v>114</v>
      </c>
      <c r="B51" s="408"/>
      <c r="C51" s="408"/>
      <c r="D51" s="408"/>
      <c r="E51" s="32"/>
      <c r="F51" s="32"/>
      <c r="G51" s="32"/>
      <c r="H51" s="32"/>
      <c r="I51" s="340" t="s">
        <v>80</v>
      </c>
      <c r="J51" s="340"/>
      <c r="K51" s="340"/>
    </row>
  </sheetData>
  <mergeCells count="19">
    <mergeCell ref="A51:D51"/>
    <mergeCell ref="I51:K51"/>
    <mergeCell ref="F7:F8"/>
    <mergeCell ref="G7:G8"/>
    <mergeCell ref="H7:H8"/>
    <mergeCell ref="I7:J7"/>
    <mergeCell ref="A47:J47"/>
    <mergeCell ref="E7:E8"/>
    <mergeCell ref="A49:J49"/>
    <mergeCell ref="D7:D8"/>
    <mergeCell ref="A7:A8"/>
    <mergeCell ref="B7:B8"/>
    <mergeCell ref="C7:C8"/>
    <mergeCell ref="A48:J48"/>
    <mergeCell ref="H1:J1"/>
    <mergeCell ref="G2:J2"/>
    <mergeCell ref="A6:B6"/>
    <mergeCell ref="A3:J3"/>
    <mergeCell ref="A5:B5"/>
  </mergeCells>
  <phoneticPr fontId="47" type="noConversion"/>
  <pageMargins left="0.70866141732283472" right="0.2" top="0.56000000000000005" bottom="0.2" header="0.31496062992125984" footer="0.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0"/>
  <sheetViews>
    <sheetView zoomScale="85" zoomScaleNormal="60" workbookViewId="0">
      <selection activeCell="F3" sqref="F3"/>
    </sheetView>
  </sheetViews>
  <sheetFormatPr defaultColWidth="8.83203125" defaultRowHeight="12.75"/>
  <cols>
    <col min="1" max="1" width="12.83203125" style="180" customWidth="1"/>
    <col min="2" max="2" width="13.1640625" style="180" customWidth="1"/>
    <col min="3" max="3" width="13.33203125" style="180" customWidth="1"/>
    <col min="4" max="4" width="32.5" style="180" customWidth="1"/>
    <col min="5" max="5" width="37.5" style="180" customWidth="1"/>
    <col min="6" max="6" width="12.83203125" style="180" customWidth="1"/>
    <col min="7" max="7" width="15.6640625" style="180" customWidth="1"/>
    <col min="8" max="8" width="14.6640625" style="180" customWidth="1"/>
    <col min="9" max="9" width="15.5" style="180" customWidth="1"/>
    <col min="10" max="10" width="14.5" style="180" customWidth="1"/>
    <col min="11" max="11" width="9.6640625" style="180" customWidth="1"/>
    <col min="12" max="12" width="8.83203125" style="180"/>
    <col min="13" max="13" width="11.83203125" style="180" bestFit="1" customWidth="1"/>
    <col min="14" max="16384" width="8.83203125" style="180"/>
  </cols>
  <sheetData>
    <row r="1" spans="1:13" ht="15.75">
      <c r="H1" s="181" t="s">
        <v>83</v>
      </c>
      <c r="J1" s="1"/>
    </row>
    <row r="2" spans="1:13" ht="33.75" customHeight="1">
      <c r="F2" s="415" t="s">
        <v>449</v>
      </c>
      <c r="G2" s="329"/>
      <c r="H2" s="329"/>
      <c r="I2" s="329"/>
      <c r="J2" s="329"/>
      <c r="K2" s="178"/>
      <c r="L2" s="178"/>
    </row>
    <row r="3" spans="1:13" ht="15.75">
      <c r="I3" s="181"/>
      <c r="J3" s="1"/>
    </row>
    <row r="4" spans="1:13" ht="15.75">
      <c r="F4" s="182"/>
      <c r="I4" s="1"/>
    </row>
    <row r="5" spans="1:13">
      <c r="F5" s="182"/>
    </row>
    <row r="6" spans="1:13" ht="42" customHeight="1">
      <c r="A6" s="416" t="s">
        <v>381</v>
      </c>
      <c r="B6" s="416"/>
      <c r="C6" s="416"/>
      <c r="D6" s="416"/>
      <c r="E6" s="416"/>
      <c r="F6" s="416"/>
      <c r="G6" s="416"/>
      <c r="H6" s="416"/>
      <c r="I6" s="416"/>
      <c r="J6" s="416"/>
    </row>
    <row r="7" spans="1:13" ht="13.5">
      <c r="A7" s="406">
        <v>23540000000</v>
      </c>
      <c r="B7" s="407"/>
      <c r="F7" s="182"/>
    </row>
    <row r="8" spans="1:13" ht="15.75">
      <c r="A8" s="404" t="s">
        <v>162</v>
      </c>
      <c r="B8" s="404"/>
      <c r="F8" s="182"/>
    </row>
    <row r="9" spans="1:13" ht="189">
      <c r="A9" s="183" t="s">
        <v>371</v>
      </c>
      <c r="B9" s="183" t="s">
        <v>173</v>
      </c>
      <c r="C9" s="183" t="s">
        <v>172</v>
      </c>
      <c r="D9" s="183" t="s">
        <v>372</v>
      </c>
      <c r="E9" s="183" t="s">
        <v>373</v>
      </c>
      <c r="F9" s="183" t="s">
        <v>374</v>
      </c>
      <c r="G9" s="183" t="s">
        <v>375</v>
      </c>
      <c r="H9" s="183" t="s">
        <v>376</v>
      </c>
      <c r="I9" s="183" t="s">
        <v>439</v>
      </c>
      <c r="J9" s="183" t="s">
        <v>377</v>
      </c>
    </row>
    <row r="10" spans="1:13" ht="15.75">
      <c r="A10" s="183">
        <v>1</v>
      </c>
      <c r="B10" s="183">
        <v>2</v>
      </c>
      <c r="C10" s="183">
        <v>3</v>
      </c>
      <c r="D10" s="183">
        <v>4</v>
      </c>
      <c r="E10" s="183">
        <v>5</v>
      </c>
      <c r="F10" s="183">
        <v>6</v>
      </c>
      <c r="G10" s="183">
        <v>7</v>
      </c>
      <c r="H10" s="183">
        <v>8</v>
      </c>
      <c r="I10" s="183">
        <v>9</v>
      </c>
      <c r="J10" s="183">
        <v>10</v>
      </c>
    </row>
    <row r="11" spans="1:13" ht="31.5">
      <c r="A11" s="184" t="s">
        <v>378</v>
      </c>
      <c r="B11" s="185" t="s">
        <v>379</v>
      </c>
      <c r="C11" s="186"/>
      <c r="D11" s="187" t="s">
        <v>38</v>
      </c>
      <c r="E11" s="183"/>
      <c r="F11" s="183"/>
      <c r="G11" s="273">
        <f>G12</f>
        <v>5776585</v>
      </c>
      <c r="H11" s="276">
        <f>H12</f>
        <v>0</v>
      </c>
      <c r="I11" s="273">
        <f>I12</f>
        <v>1742765</v>
      </c>
      <c r="J11" s="277"/>
    </row>
    <row r="12" spans="1:13" ht="31.5">
      <c r="A12" s="189" t="s">
        <v>380</v>
      </c>
      <c r="B12" s="185" t="s">
        <v>379</v>
      </c>
      <c r="C12" s="186"/>
      <c r="D12" s="187" t="s">
        <v>38</v>
      </c>
      <c r="E12" s="183"/>
      <c r="F12" s="183"/>
      <c r="G12" s="274">
        <f>G13+G14+G15+G17+G18+G19+G20</f>
        <v>5776585</v>
      </c>
      <c r="H12" s="277">
        <f>H13+H14+H15+H17+H18</f>
        <v>0</v>
      </c>
      <c r="I12" s="274">
        <f>I13+I14+I15+I17+I18+I19+I20</f>
        <v>1742765</v>
      </c>
      <c r="J12" s="277"/>
    </row>
    <row r="13" spans="1:13" ht="147.75" customHeight="1">
      <c r="A13" s="190" t="s">
        <v>389</v>
      </c>
      <c r="B13" s="191">
        <v>7321</v>
      </c>
      <c r="C13" s="190" t="s">
        <v>390</v>
      </c>
      <c r="D13" s="210" t="s">
        <v>388</v>
      </c>
      <c r="E13" s="192" t="s">
        <v>382</v>
      </c>
      <c r="F13" s="193">
        <v>2021</v>
      </c>
      <c r="G13" s="275">
        <v>1017</v>
      </c>
      <c r="H13" s="278"/>
      <c r="I13" s="275">
        <v>1017</v>
      </c>
      <c r="J13" s="278">
        <v>100</v>
      </c>
      <c r="M13" s="180">
        <f>I13+I14+I15</f>
        <v>674025</v>
      </c>
    </row>
    <row r="14" spans="1:13" ht="252">
      <c r="A14" s="190" t="s">
        <v>389</v>
      </c>
      <c r="B14" s="191">
        <v>7321</v>
      </c>
      <c r="C14" s="190" t="s">
        <v>390</v>
      </c>
      <c r="D14" s="210" t="s">
        <v>388</v>
      </c>
      <c r="E14" s="192" t="s">
        <v>383</v>
      </c>
      <c r="F14" s="193">
        <v>2021</v>
      </c>
      <c r="G14" s="275">
        <v>3230074</v>
      </c>
      <c r="H14" s="278"/>
      <c r="I14" s="275">
        <v>323008</v>
      </c>
      <c r="J14" s="278">
        <v>100</v>
      </c>
    </row>
    <row r="15" spans="1:13" ht="213.75" customHeight="1">
      <c r="A15" s="190" t="s">
        <v>389</v>
      </c>
      <c r="B15" s="191">
        <v>7321</v>
      </c>
      <c r="C15" s="190" t="s">
        <v>390</v>
      </c>
      <c r="D15" s="210" t="s">
        <v>388</v>
      </c>
      <c r="E15" s="192" t="s">
        <v>448</v>
      </c>
      <c r="F15" s="193">
        <v>2021</v>
      </c>
      <c r="G15" s="275">
        <v>1499994</v>
      </c>
      <c r="H15" s="278"/>
      <c r="I15" s="275">
        <v>350000</v>
      </c>
      <c r="J15" s="278">
        <v>100</v>
      </c>
    </row>
    <row r="16" spans="1:13" ht="60" hidden="1" customHeight="1">
      <c r="A16" s="189"/>
      <c r="B16" s="194"/>
      <c r="C16" s="186"/>
      <c r="D16" s="187"/>
      <c r="E16" s="188"/>
      <c r="F16" s="188"/>
      <c r="G16" s="273"/>
      <c r="H16" s="276"/>
      <c r="I16" s="273"/>
      <c r="J16" s="276"/>
    </row>
    <row r="17" spans="1:10" ht="63">
      <c r="A17" s="190" t="s">
        <v>389</v>
      </c>
      <c r="B17" s="195">
        <v>7321</v>
      </c>
      <c r="C17" s="196" t="s">
        <v>390</v>
      </c>
      <c r="D17" s="192" t="s">
        <v>388</v>
      </c>
      <c r="E17" s="183" t="s">
        <v>392</v>
      </c>
      <c r="F17" s="183">
        <v>2021</v>
      </c>
      <c r="G17" s="274"/>
      <c r="H17" s="277"/>
      <c r="I17" s="274">
        <v>18380</v>
      </c>
      <c r="J17" s="277">
        <v>100</v>
      </c>
    </row>
    <row r="18" spans="1:10" ht="78.75">
      <c r="A18" s="190" t="s">
        <v>389</v>
      </c>
      <c r="B18" s="191">
        <v>7321</v>
      </c>
      <c r="C18" s="190" t="s">
        <v>390</v>
      </c>
      <c r="D18" s="192" t="s">
        <v>388</v>
      </c>
      <c r="E18" s="183" t="s">
        <v>391</v>
      </c>
      <c r="F18" s="183">
        <v>2021</v>
      </c>
      <c r="G18" s="274"/>
      <c r="H18" s="277"/>
      <c r="I18" s="274">
        <v>4860</v>
      </c>
      <c r="J18" s="277">
        <v>100</v>
      </c>
    </row>
    <row r="19" spans="1:10" ht="115.5" customHeight="1">
      <c r="A19" s="190" t="s">
        <v>411</v>
      </c>
      <c r="B19" s="191">
        <v>7363</v>
      </c>
      <c r="C19" s="190" t="s">
        <v>168</v>
      </c>
      <c r="D19" s="221" t="s">
        <v>410</v>
      </c>
      <c r="E19" s="183" t="s">
        <v>392</v>
      </c>
      <c r="F19" s="183">
        <v>2021</v>
      </c>
      <c r="G19" s="274">
        <v>769000</v>
      </c>
      <c r="H19" s="277"/>
      <c r="I19" s="274">
        <v>769000</v>
      </c>
      <c r="J19" s="277">
        <v>100</v>
      </c>
    </row>
    <row r="20" spans="1:10" ht="111.75" customHeight="1">
      <c r="A20" s="190" t="s">
        <v>411</v>
      </c>
      <c r="B20" s="191">
        <v>7363</v>
      </c>
      <c r="C20" s="190" t="s">
        <v>168</v>
      </c>
      <c r="D20" s="221" t="s">
        <v>410</v>
      </c>
      <c r="E20" s="183" t="s">
        <v>391</v>
      </c>
      <c r="F20" s="183">
        <v>2021</v>
      </c>
      <c r="G20" s="274">
        <v>276500</v>
      </c>
      <c r="H20" s="277"/>
      <c r="I20" s="274">
        <v>276500</v>
      </c>
      <c r="J20" s="277">
        <v>100</v>
      </c>
    </row>
    <row r="21" spans="1:10" ht="116.25" customHeight="1">
      <c r="A21" s="190" t="s">
        <v>411</v>
      </c>
      <c r="B21" s="191">
        <v>7363</v>
      </c>
      <c r="C21" s="190" t="s">
        <v>168</v>
      </c>
      <c r="D21" s="221" t="s">
        <v>410</v>
      </c>
      <c r="E21" s="183" t="s">
        <v>442</v>
      </c>
      <c r="F21" s="183">
        <v>2021</v>
      </c>
      <c r="G21" s="282">
        <f>I21</f>
        <v>752000</v>
      </c>
      <c r="H21" s="277"/>
      <c r="I21" s="274">
        <v>752000</v>
      </c>
      <c r="J21" s="277">
        <v>100</v>
      </c>
    </row>
    <row r="22" spans="1:10" ht="113.25" customHeight="1">
      <c r="A22" s="190" t="s">
        <v>411</v>
      </c>
      <c r="B22" s="191">
        <v>7363</v>
      </c>
      <c r="C22" s="190" t="s">
        <v>168</v>
      </c>
      <c r="D22" s="221" t="s">
        <v>410</v>
      </c>
      <c r="E22" s="183" t="s">
        <v>443</v>
      </c>
      <c r="F22" s="183">
        <v>2021</v>
      </c>
      <c r="G22" s="282">
        <f>I22</f>
        <v>144000</v>
      </c>
      <c r="H22" s="277"/>
      <c r="I22" s="274">
        <v>144000</v>
      </c>
      <c r="J22" s="277">
        <v>100</v>
      </c>
    </row>
    <row r="23" spans="1:10" ht="110.25" customHeight="1">
      <c r="A23" s="190" t="s">
        <v>411</v>
      </c>
      <c r="B23" s="191">
        <v>7363</v>
      </c>
      <c r="C23" s="190" t="s">
        <v>168</v>
      </c>
      <c r="D23" s="221" t="s">
        <v>410</v>
      </c>
      <c r="E23" s="183" t="s">
        <v>444</v>
      </c>
      <c r="F23" s="183">
        <v>2021</v>
      </c>
      <c r="G23" s="282">
        <f>I23</f>
        <v>134000</v>
      </c>
      <c r="H23" s="277"/>
      <c r="I23" s="274">
        <v>134000</v>
      </c>
      <c r="J23" s="277">
        <v>100</v>
      </c>
    </row>
    <row r="24" spans="1:10" ht="173.25">
      <c r="A24" s="190" t="s">
        <v>411</v>
      </c>
      <c r="B24" s="191">
        <v>7363</v>
      </c>
      <c r="C24" s="190" t="s">
        <v>168</v>
      </c>
      <c r="D24" s="221" t="s">
        <v>410</v>
      </c>
      <c r="E24" s="183" t="s">
        <v>445</v>
      </c>
      <c r="F24" s="183">
        <v>2021</v>
      </c>
      <c r="G24" s="282">
        <f>I24</f>
        <v>2765000</v>
      </c>
      <c r="H24" s="277"/>
      <c r="I24" s="274">
        <v>2765000</v>
      </c>
      <c r="J24" s="277">
        <v>100</v>
      </c>
    </row>
    <row r="25" spans="1:10" ht="15.75">
      <c r="A25" s="183" t="s">
        <v>207</v>
      </c>
      <c r="B25" s="183" t="s">
        <v>207</v>
      </c>
      <c r="C25" s="183" t="s">
        <v>207</v>
      </c>
      <c r="D25" s="197" t="s">
        <v>208</v>
      </c>
      <c r="E25" s="183" t="s">
        <v>207</v>
      </c>
      <c r="F25" s="183" t="s">
        <v>207</v>
      </c>
      <c r="G25" s="273">
        <f>G12</f>
        <v>5776585</v>
      </c>
      <c r="H25" s="188">
        <f>H12</f>
        <v>0</v>
      </c>
      <c r="I25" s="273">
        <f>I12</f>
        <v>1742765</v>
      </c>
      <c r="J25" s="183" t="s">
        <v>207</v>
      </c>
    </row>
    <row r="29" spans="1:10" ht="15">
      <c r="B29" s="80" t="s">
        <v>114</v>
      </c>
      <c r="H29" s="78"/>
      <c r="I29" s="106" t="s">
        <v>59</v>
      </c>
    </row>
    <row r="30" spans="1:10" ht="15">
      <c r="B30" s="80"/>
      <c r="H30" s="78"/>
      <c r="I30" s="81" t="s">
        <v>60</v>
      </c>
    </row>
  </sheetData>
  <mergeCells count="4">
    <mergeCell ref="F2:J2"/>
    <mergeCell ref="A6:J6"/>
    <mergeCell ref="A7:B7"/>
    <mergeCell ref="A8:B8"/>
  </mergeCells>
  <phoneticPr fontId="33" type="noConversion"/>
  <pageMargins left="0.75" right="0.75" top="1" bottom="1" header="0.5" footer="0.5"/>
  <pageSetup paperSize="9" scale="3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7"/>
  <sheetViews>
    <sheetView workbookViewId="0">
      <selection activeCell="A12" sqref="A12"/>
    </sheetView>
  </sheetViews>
  <sheetFormatPr defaultRowHeight="12.75"/>
  <cols>
    <col min="1" max="1" width="43.5" customWidth="1"/>
    <col min="2" max="2" width="54.5" customWidth="1"/>
    <col min="3" max="3" width="14" bestFit="1" customWidth="1"/>
  </cols>
  <sheetData>
    <row r="1" spans="1:3" ht="26.25" customHeight="1">
      <c r="C1" s="171" t="s">
        <v>83</v>
      </c>
    </row>
    <row r="2" spans="1:3" ht="18.75" hidden="1" customHeight="1">
      <c r="C2" s="171" t="s">
        <v>308</v>
      </c>
    </row>
    <row r="3" spans="1:3" ht="15" hidden="1" customHeight="1">
      <c r="C3" s="171" t="s">
        <v>363</v>
      </c>
    </row>
    <row r="4" spans="1:3">
      <c r="C4" s="171"/>
    </row>
    <row r="5" spans="1:3" ht="38.25" customHeight="1">
      <c r="A5" s="417" t="s">
        <v>334</v>
      </c>
      <c r="B5" s="418"/>
      <c r="C5" s="171"/>
    </row>
    <row r="6" spans="1:3">
      <c r="C6" s="171"/>
    </row>
    <row r="7" spans="1:3">
      <c r="C7" s="171"/>
    </row>
    <row r="8" spans="1:3">
      <c r="A8" s="226">
        <v>23540000000</v>
      </c>
    </row>
    <row r="9" spans="1:3">
      <c r="A9" s="225" t="s">
        <v>162</v>
      </c>
    </row>
    <row r="11" spans="1:3">
      <c r="A11" s="172" t="s">
        <v>305</v>
      </c>
      <c r="B11" s="172" t="s">
        <v>306</v>
      </c>
      <c r="C11" s="172" t="s">
        <v>304</v>
      </c>
    </row>
    <row r="12" spans="1:3">
      <c r="A12" s="172">
        <v>1</v>
      </c>
      <c r="B12" s="172">
        <v>2</v>
      </c>
      <c r="C12" s="172">
        <v>3</v>
      </c>
    </row>
    <row r="13" spans="1:3" ht="26.25">
      <c r="A13" s="172" t="s">
        <v>38</v>
      </c>
      <c r="B13" s="172" t="s">
        <v>307</v>
      </c>
      <c r="C13" s="173">
        <v>43365475</v>
      </c>
    </row>
    <row r="14" spans="1:3" ht="26.25">
      <c r="A14" s="172" t="s">
        <v>82</v>
      </c>
      <c r="B14" s="172" t="s">
        <v>307</v>
      </c>
      <c r="C14" s="173">
        <v>43561867</v>
      </c>
    </row>
    <row r="15" spans="1:3" ht="26.25">
      <c r="A15" s="172" t="s">
        <v>37</v>
      </c>
      <c r="B15" s="172" t="s">
        <v>307</v>
      </c>
      <c r="C15" s="173">
        <v>43944173</v>
      </c>
    </row>
    <row r="16" spans="1:3" ht="51.75">
      <c r="A16" s="176" t="s">
        <v>335</v>
      </c>
      <c r="B16" s="172" t="s">
        <v>332</v>
      </c>
      <c r="C16" s="175" t="s">
        <v>331</v>
      </c>
    </row>
    <row r="17" spans="1:3" ht="39">
      <c r="A17" s="172" t="s">
        <v>333</v>
      </c>
      <c r="B17" s="172" t="s">
        <v>332</v>
      </c>
      <c r="C17" s="173">
        <v>41937159</v>
      </c>
    </row>
    <row r="18" spans="1:3" ht="39">
      <c r="A18" s="172" t="s">
        <v>338</v>
      </c>
      <c r="B18" s="172" t="s">
        <v>337</v>
      </c>
      <c r="C18" s="173">
        <v>24411274</v>
      </c>
    </row>
    <row r="19" spans="1:3" ht="39">
      <c r="A19" s="172" t="s">
        <v>340</v>
      </c>
      <c r="B19" s="172" t="s">
        <v>341</v>
      </c>
      <c r="C19" s="173">
        <v>24350101</v>
      </c>
    </row>
    <row r="20" spans="1:3" ht="39">
      <c r="A20" s="172" t="s">
        <v>342</v>
      </c>
      <c r="B20" s="172" t="s">
        <v>343</v>
      </c>
      <c r="C20" s="173">
        <v>36714822</v>
      </c>
    </row>
    <row r="21" spans="1:3" ht="39">
      <c r="A21" s="172" t="s">
        <v>349</v>
      </c>
      <c r="B21" s="176" t="s">
        <v>351</v>
      </c>
      <c r="C21" s="175" t="s">
        <v>344</v>
      </c>
    </row>
    <row r="22" spans="1:3" ht="39">
      <c r="A22" s="172" t="s">
        <v>346</v>
      </c>
      <c r="B22" s="176" t="s">
        <v>352</v>
      </c>
      <c r="C22" s="175" t="s">
        <v>345</v>
      </c>
    </row>
    <row r="23" spans="1:3" ht="26.25">
      <c r="A23" s="172" t="s">
        <v>348</v>
      </c>
      <c r="B23" s="172" t="s">
        <v>347</v>
      </c>
      <c r="C23" s="173">
        <v>36777369</v>
      </c>
    </row>
    <row r="24" spans="1:3" ht="39">
      <c r="A24" s="176" t="s">
        <v>350</v>
      </c>
      <c r="B24" s="172" t="s">
        <v>347</v>
      </c>
      <c r="C24" s="173">
        <v>42345945</v>
      </c>
    </row>
    <row r="25" spans="1:3" ht="26.25">
      <c r="A25" s="176" t="s">
        <v>354</v>
      </c>
      <c r="B25" s="172" t="s">
        <v>353</v>
      </c>
      <c r="C25" s="173">
        <v>39589331</v>
      </c>
    </row>
    <row r="26" spans="1:3" ht="51.75">
      <c r="A26" s="176" t="s">
        <v>356</v>
      </c>
      <c r="B26" s="172" t="s">
        <v>355</v>
      </c>
      <c r="C26" s="173">
        <v>33327255</v>
      </c>
    </row>
    <row r="27" spans="1:3" ht="63" customHeight="1">
      <c r="A27" s="176" t="s">
        <v>358</v>
      </c>
      <c r="B27" s="172" t="s">
        <v>357</v>
      </c>
      <c r="C27" s="173">
        <v>24359711</v>
      </c>
    </row>
    <row r="28" spans="1:3" ht="0.75" hidden="1" customHeight="1">
      <c r="A28" s="172"/>
      <c r="B28" s="172"/>
      <c r="C28" s="173"/>
    </row>
    <row r="29" spans="1:3" ht="15" hidden="1">
      <c r="A29" s="172"/>
      <c r="B29" s="172"/>
      <c r="C29" s="173"/>
    </row>
    <row r="30" spans="1:3" ht="15" hidden="1">
      <c r="A30" s="172"/>
      <c r="B30" s="172"/>
      <c r="C30" s="173"/>
    </row>
    <row r="31" spans="1:3" ht="15" hidden="1">
      <c r="A31" s="172"/>
      <c r="B31" s="172"/>
      <c r="C31" s="173"/>
    </row>
    <row r="32" spans="1:3" ht="15" hidden="1">
      <c r="A32" s="172"/>
      <c r="B32" s="172"/>
      <c r="C32" s="173"/>
    </row>
    <row r="33" spans="1:7" ht="15" hidden="1">
      <c r="A33" s="172"/>
      <c r="B33" s="172"/>
      <c r="C33" s="173"/>
    </row>
    <row r="34" spans="1:7" ht="0.75" hidden="1" customHeight="1">
      <c r="A34" s="172"/>
      <c r="B34" s="172"/>
      <c r="C34" s="172"/>
    </row>
    <row r="35" spans="1:7" hidden="1">
      <c r="A35" s="172"/>
      <c r="B35" s="172"/>
      <c r="C35" s="172"/>
    </row>
    <row r="36" spans="1:7" hidden="1">
      <c r="A36" s="172"/>
      <c r="B36" s="172"/>
      <c r="C36" s="172"/>
    </row>
    <row r="37" spans="1:7" hidden="1">
      <c r="A37" s="172"/>
      <c r="B37" s="172"/>
      <c r="C37" s="172"/>
    </row>
    <row r="38" spans="1:7" ht="0.75" hidden="1" customHeight="1">
      <c r="A38" s="172"/>
      <c r="B38" s="172"/>
      <c r="C38" s="172"/>
    </row>
    <row r="39" spans="1:7" hidden="1">
      <c r="A39" s="172"/>
      <c r="B39" s="172"/>
      <c r="C39" s="172"/>
    </row>
    <row r="40" spans="1:7" hidden="1">
      <c r="A40" s="172"/>
      <c r="B40" s="172"/>
      <c r="C40" s="172"/>
    </row>
    <row r="41" spans="1:7" hidden="1">
      <c r="A41" s="172"/>
      <c r="B41" s="172"/>
      <c r="C41" s="172"/>
    </row>
    <row r="42" spans="1:7" hidden="1">
      <c r="A42" s="172"/>
      <c r="B42" s="172"/>
      <c r="C42" s="172"/>
    </row>
    <row r="43" spans="1:7" hidden="1">
      <c r="A43" s="172"/>
      <c r="B43" s="172"/>
      <c r="C43" s="172"/>
    </row>
    <row r="44" spans="1:7" ht="42" customHeight="1">
      <c r="A44" s="172" t="s">
        <v>361</v>
      </c>
      <c r="B44" s="172" t="s">
        <v>362</v>
      </c>
      <c r="C44" s="172">
        <v>43932299</v>
      </c>
    </row>
    <row r="46" spans="1:7">
      <c r="A46" s="307" t="s">
        <v>359</v>
      </c>
      <c r="B46" s="307"/>
      <c r="C46" s="307"/>
      <c r="D46" s="61"/>
      <c r="E46" s="45"/>
      <c r="F46" s="314"/>
      <c r="G46" s="314"/>
    </row>
    <row r="47" spans="1:7">
      <c r="A47" s="307"/>
      <c r="B47" s="307"/>
      <c r="C47" s="307"/>
      <c r="D47" s="62"/>
      <c r="E47" s="63"/>
      <c r="F47" s="306"/>
      <c r="G47" s="306"/>
    </row>
  </sheetData>
  <mergeCells count="4">
    <mergeCell ref="A46:C47"/>
    <mergeCell ref="F46:G46"/>
    <mergeCell ref="F47:G47"/>
    <mergeCell ref="A5:B5"/>
  </mergeCells>
  <phoneticPr fontId="33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</vt:i4>
      </vt:variant>
    </vt:vector>
  </HeadingPairs>
  <TitlesOfParts>
    <vt:vector size="15" baseType="lpstr">
      <vt:lpstr>дод.1</vt:lpstr>
      <vt:lpstr>дод.2</vt:lpstr>
      <vt:lpstr>дод.3</vt:lpstr>
      <vt:lpstr>дод.4</vt:lpstr>
      <vt:lpstr>дод.5</vt:lpstr>
      <vt:lpstr>дод.6</vt:lpstr>
      <vt:lpstr>7</vt:lpstr>
      <vt:lpstr>дод.2!Заголовки_для_печати</vt:lpstr>
      <vt:lpstr>дод.3!Заголовки_для_печати</vt:lpstr>
      <vt:lpstr>дод.4!Заголовки_для_печати</vt:lpstr>
      <vt:lpstr>дод.1!Область_печати</vt:lpstr>
      <vt:lpstr>дод.2!Область_печати</vt:lpstr>
      <vt:lpstr>дод.4!Область_печати</vt:lpstr>
      <vt:lpstr>дод.5!Область_печати</vt:lpstr>
      <vt:lpstr>дод.6!Область_печати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user</cp:lastModifiedBy>
  <cp:lastPrinted>2021-08-02T11:52:30Z</cp:lastPrinted>
  <dcterms:created xsi:type="dcterms:W3CDTF">2014-01-17T10:52:16Z</dcterms:created>
  <dcterms:modified xsi:type="dcterms:W3CDTF">2021-08-26T08:31:07Z</dcterms:modified>
</cp:coreProperties>
</file>