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65" windowWidth="13920" windowHeight="9450" tabRatio="601" activeTab="5"/>
  </bookViews>
  <sheets>
    <sheet name="дод.1" sheetId="20" r:id="rId1"/>
    <sheet name="дод.2" sheetId="29" r:id="rId2"/>
    <sheet name="дод.3" sheetId="21" r:id="rId3"/>
    <sheet name="дод.4" sheetId="25" r:id="rId4"/>
    <sheet name="дод.5" sheetId="23" r:id="rId5"/>
    <sheet name="дод.6" sheetId="28" r:id="rId6"/>
    <sheet name="7" sheetId="26" r:id="rId7"/>
  </sheets>
  <externalReferences>
    <externalReference r:id="rId8"/>
    <externalReference r:id="rId9"/>
    <externalReference r:id="rId10"/>
  </externalReferences>
  <definedNames>
    <definedName name="__">#REF!</definedName>
    <definedName name="_DOD1">#REF!</definedName>
    <definedName name="_DOD2">#REF!</definedName>
    <definedName name="_DOD3">#REF!</definedName>
    <definedName name="_DOD4">#REF!</definedName>
    <definedName name="_DOD5">#REF!</definedName>
    <definedName name="_DOD6">#REF!</definedName>
    <definedName name="_DOD7">#REF!</definedName>
    <definedName name="_DOD8">#REF!</definedName>
    <definedName name="_xlnm._FilterDatabase" localSheetId="3" hidden="1">дод.4!$A$14:$H$96</definedName>
    <definedName name="a" localSheetId="5">#REF!</definedName>
    <definedName name="a">#REF!</definedName>
    <definedName name="aw" localSheetId="5">#REF!</definedName>
    <definedName name="aw">#REF!</definedName>
    <definedName name="b">#REF!</definedName>
    <definedName name="bh">#REF!</definedName>
    <definedName name="cc">#REF!</definedName>
    <definedName name="cd">#REF!</definedName>
    <definedName name="cv">#REF!</definedName>
    <definedName name="d">#REF!</definedName>
    <definedName name="DATAF">#REF!</definedName>
    <definedName name="DODATOK">#REF!</definedName>
    <definedName name="END">#REF!</definedName>
    <definedName name="EW">#REF!</definedName>
    <definedName name="f">#REF!</definedName>
    <definedName name="FORMAT">#REF!</definedName>
    <definedName name="g">#REF!</definedName>
    <definedName name="gkfy">'[1]план регулюв  50'!$L$50</definedName>
    <definedName name="gv" localSheetId="5">#REF!</definedName>
    <definedName name="gv">#REF!</definedName>
    <definedName name="HEAD1">#REF!</definedName>
    <definedName name="HEAD2">#REF!</definedName>
    <definedName name="HEADER">#REF!</definedName>
    <definedName name="HEADS">#REF!</definedName>
    <definedName name="ji">#REF!</definedName>
    <definedName name="jk">#REF!</definedName>
    <definedName name="jnjuhniu">#REF!</definedName>
    <definedName name="k">#REF!</definedName>
    <definedName name="ki">#REF!</definedName>
    <definedName name="KK">#REF!</definedName>
    <definedName name="kkk">[1]Лист3!#REF!</definedName>
    <definedName name="l" localSheetId="5">#REF!</definedName>
    <definedName name="l">#REF!</definedName>
    <definedName name="lo" localSheetId="5">#REF!</definedName>
    <definedName name="lo">#REF!</definedName>
    <definedName name="m">#REF!</definedName>
    <definedName name="NAME">#REF!</definedName>
    <definedName name="o">#REF!</definedName>
    <definedName name="p">#REF!</definedName>
    <definedName name="PZ">#REF!</definedName>
    <definedName name="q">#REF!</definedName>
    <definedName name="qr">#REF!</definedName>
    <definedName name="re">#REF!</definedName>
    <definedName name="rozpor">#REF!</definedName>
    <definedName name="rx">#REF!</definedName>
    <definedName name="SECRETAR">#REF!</definedName>
    <definedName name="SERVICE">#REF!</definedName>
    <definedName name="STBUDJ">#REF!</definedName>
    <definedName name="STInsert">#REF!</definedName>
    <definedName name="STR" localSheetId="1">'[2]19'!#REF!</definedName>
    <definedName name="STR" localSheetId="3">'[2]19'!#REF!</definedName>
    <definedName name="STR">'[2]19'!#REF!</definedName>
    <definedName name="Strinsel3" localSheetId="1">'[3]19'!#REF!</definedName>
    <definedName name="Strinsel3" localSheetId="3">'[3]19'!#REF!</definedName>
    <definedName name="Strinsel3">'[3]19'!#REF!</definedName>
    <definedName name="StrInsertVidatk1" localSheetId="1">'[2]18'!#REF!</definedName>
    <definedName name="StrInsertVidatk1" localSheetId="3">'[2]18'!#REF!</definedName>
    <definedName name="StrInsertVidatk1">'[2]18'!#REF!</definedName>
    <definedName name="StrInsertVidatk2" localSheetId="1">'[2]19'!#REF!</definedName>
    <definedName name="StrInsertVidatk2" localSheetId="3">'[2]19'!#REF!</definedName>
    <definedName name="StrInsertVidatk2">'[2]19'!#REF!</definedName>
    <definedName name="STVidat">#REF!</definedName>
    <definedName name="STZalishk">#REF!</definedName>
    <definedName name="t">#REF!</definedName>
    <definedName name="TEXT">#REF!</definedName>
    <definedName name="TITLE">#REF!</definedName>
    <definedName name="TITLEEND">#REF!</definedName>
    <definedName name="TITLTEEND">#REF!</definedName>
    <definedName name="tr">#REF!</definedName>
    <definedName name="v">#REF!</definedName>
    <definedName name="vg">#REF!</definedName>
    <definedName name="VYTYAG">#REF!</definedName>
    <definedName name="w">#REF!</definedName>
    <definedName name="x">#REF!</definedName>
    <definedName name="y">#REF!</definedName>
    <definedName name="z">#REF!</definedName>
    <definedName name="za">#REF!</definedName>
    <definedName name="zagolovok2">#REF!</definedName>
    <definedName name="а">#REF!</definedName>
    <definedName name="_xlnm.Database">#REF!</definedName>
    <definedName name="видс">#REF!</definedName>
    <definedName name="д">#REF!</definedName>
    <definedName name="дод">#REF!</definedName>
    <definedName name="Друк">#REF!</definedName>
    <definedName name="з">#REF!</definedName>
    <definedName name="_xlnm.Print_Titles" localSheetId="1">дод.2!$9:$9</definedName>
    <definedName name="_xlnm.Print_Titles" localSheetId="2">дод.3!$9:$13</definedName>
    <definedName name="_xlnm.Print_Titles" localSheetId="3">дод.4!$84:$85</definedName>
    <definedName name="ллл">#REF!</definedName>
    <definedName name="ми" localSheetId="5">#REF!</definedName>
    <definedName name="ми">#REF!</definedName>
    <definedName name="_xlnm.Print_Area" localSheetId="0">дод.1!$A$1:$J$92</definedName>
    <definedName name="_xlnm.Print_Area" localSheetId="1">дод.2!$A$2:$F$39</definedName>
    <definedName name="_xlnm.Print_Area" localSheetId="3">дод.4!$A$1:$D$96</definedName>
    <definedName name="_xlnm.Print_Area" localSheetId="4">дод.5!$A$1:$J$48</definedName>
    <definedName name="_xlnm.Print_Area" localSheetId="5">дод.6!$A$1:$J$28</definedName>
    <definedName name="проц" localSheetId="5">#REF!</definedName>
    <definedName name="проц">#REF!</definedName>
    <definedName name="прц" localSheetId="5">#REF!</definedName>
    <definedName name="прц">#REF!</definedName>
    <definedName name="рн">#REF!</definedName>
    <definedName name="ро">#REF!</definedName>
    <definedName name="уточн">#REF!</definedName>
    <definedName name="щ" localSheetId="3">#REF!</definedName>
    <definedName name="щ">#REF!</definedName>
    <definedName name="ьлб">#REF!</definedName>
    <definedName name="я">#REF!</definedName>
  </definedNames>
  <calcPr calcId="114210" fullCalcOnLoad="1"/>
  <customWorkbookViews>
    <customWorkbookView name="Ulihanec - Личное представление" guid="{A87546AF-482E-4C34-B4CD-EADBD40E37D6}" mergeInterval="0" personalView="1" maximized="1" windowWidth="1276" windowHeight="843" activeSheetId="7"/>
    <customWorkbookView name="Yurychka - Личное представление" guid="{D863887D-FD9C-4C18-9671-EA653E45224F}" mergeInterval="0" personalView="1" maximized="1" windowWidth="1916" windowHeight="873" activeSheetId="8"/>
    <customWorkbookView name="Melen - Личное представление" guid="{0A8C8B35-D6F0-498E-8FFA-E7D764EFA078}" mergeInterval="0" personalView="1" maximized="1" windowWidth="1244" windowHeight="819" activeSheetId="7"/>
    <customWorkbookView name="admin07 - Личное представление" guid="{03B0B3DA-D3A4-42AD-B307-1A4E0842AF4B}" mergeInterval="0" personalView="1" maximized="1" windowWidth="1276" windowHeight="850" activeSheetId="8"/>
    <customWorkbookView name="Turyanycya - Личное представление" guid="{21CAFB8A-0BCC-4DE0-AED6-3D1608CF885E}" mergeInterval="0" personalView="1" maximized="1" windowWidth="1276" windowHeight="843" activeSheetId="2"/>
    <customWorkbookView name="Stercho - Личное представление" guid="{C1F140BD-46C6-4270-985D-C6C356CF240B}" mergeInterval="0" personalView="1" maximized="1" windowWidth="1916" windowHeight="908" activeSheetId="3"/>
    <customWorkbookView name="Yanovska - Личное представление" guid="{B5590366-466F-4678-95C9-9510BE388008}" mergeInterval="0" personalView="1" maximized="1" windowWidth="1916" windowHeight="900" activeSheetId="1"/>
    <customWorkbookView name="Shnitser - Личное представление" guid="{0D23CBFE-1AE5-44E3-A57B-1104ADF05CF0}" mergeInterval="0" personalView="1" maximized="1" windowWidth="1020" windowHeight="566" activeSheetId="7"/>
    <customWorkbookView name="Roman - Личное представление" guid="{7799C3D5-E289-41F7-A1E2-05875DE2A306}" mergeInterval="0" personalView="1" maximized="1" windowWidth="1020" windowHeight="596" activeSheetId="2"/>
    <customWorkbookView name="Ostafiychuk - Личное представление" guid="{89B724E8-ED6C-4DB8-8245-E5D235C9793D}" mergeInterval="0" personalView="1" maximized="1" windowWidth="1916" windowHeight="925" activeSheetId="1"/>
    <customWorkbookView name="Hinchak - Личное представление" guid="{B77F82F2-96C1-4A48-B951-43FB008C18D7}" mergeInterval="0" personalView="1" maximized="1" windowWidth="1276" windowHeight="852" activeSheetId="7"/>
    <customWorkbookView name="Ficaj - Личное представление" guid="{1424C569-718F-47D6-BC5A-D67C1E6BA45C}" mergeInterval="0" personalView="1" maximized="1" windowWidth="1916" windowHeight="845" activeSheetId="3"/>
  </customWorkbookViews>
</workbook>
</file>

<file path=xl/calcChain.xml><?xml version="1.0" encoding="utf-8"?>
<calcChain xmlns="http://schemas.openxmlformats.org/spreadsheetml/2006/main">
  <c r="G89" i="20"/>
  <c r="I89"/>
  <c r="D68" i="25"/>
  <c r="D21"/>
  <c r="D23"/>
  <c r="G82" i="20"/>
  <c r="H82"/>
  <c r="G84"/>
  <c r="G72"/>
  <c r="I72"/>
  <c r="I46"/>
  <c r="G46"/>
  <c r="I70"/>
  <c r="G70"/>
  <c r="G71"/>
  <c r="G83"/>
  <c r="G85"/>
  <c r="G86"/>
  <c r="G87"/>
  <c r="H77"/>
  <c r="I77"/>
  <c r="J77"/>
  <c r="G78"/>
  <c r="G79"/>
  <c r="G77"/>
  <c r="G12" i="28"/>
  <c r="I12"/>
  <c r="P76" i="21"/>
  <c r="J76"/>
  <c r="I74" i="20"/>
  <c r="I73"/>
  <c r="H37" i="23"/>
  <c r="G39"/>
  <c r="L89" i="21"/>
  <c r="M89"/>
  <c r="N89"/>
  <c r="O89"/>
  <c r="K89"/>
  <c r="G89"/>
  <c r="H89"/>
  <c r="I89"/>
  <c r="F89"/>
  <c r="E90"/>
  <c r="J90"/>
  <c r="P90"/>
  <c r="I9" i="23"/>
  <c r="J9"/>
  <c r="H9"/>
  <c r="G9"/>
  <c r="G37"/>
  <c r="I42"/>
  <c r="J42"/>
  <c r="G17"/>
  <c r="L45" i="21"/>
  <c r="M45"/>
  <c r="N45"/>
  <c r="O45"/>
  <c r="K45"/>
  <c r="G45"/>
  <c r="H45"/>
  <c r="I45"/>
  <c r="F45"/>
  <c r="E46"/>
  <c r="E47"/>
  <c r="J46"/>
  <c r="P46"/>
  <c r="G16" i="29"/>
  <c r="G25"/>
  <c r="E18"/>
  <c r="E15"/>
  <c r="F18"/>
  <c r="F15"/>
  <c r="F61" i="21"/>
  <c r="I61"/>
  <c r="E61"/>
  <c r="C13" i="29"/>
  <c r="C14"/>
  <c r="C16"/>
  <c r="C17"/>
  <c r="D18"/>
  <c r="D15"/>
  <c r="E12"/>
  <c r="E25"/>
  <c r="F12"/>
  <c r="F25"/>
  <c r="C19"/>
  <c r="C20"/>
  <c r="C21"/>
  <c r="C22"/>
  <c r="C23"/>
  <c r="C24"/>
  <c r="D28"/>
  <c r="E28"/>
  <c r="F28"/>
  <c r="D29"/>
  <c r="E29"/>
  <c r="C29"/>
  <c r="F29"/>
  <c r="D31"/>
  <c r="E31"/>
  <c r="E36"/>
  <c r="E35"/>
  <c r="E33"/>
  <c r="E32"/>
  <c r="E30"/>
  <c r="F31"/>
  <c r="F36"/>
  <c r="F35"/>
  <c r="F33"/>
  <c r="F32"/>
  <c r="F30"/>
  <c r="F27"/>
  <c r="F26"/>
  <c r="F37"/>
  <c r="D32"/>
  <c r="D36"/>
  <c r="D35"/>
  <c r="D33"/>
  <c r="D30"/>
  <c r="C32"/>
  <c r="C33"/>
  <c r="D34"/>
  <c r="E34"/>
  <c r="C34"/>
  <c r="F34"/>
  <c r="C35"/>
  <c r="C36"/>
  <c r="E100" i="21"/>
  <c r="E98"/>
  <c r="K98"/>
  <c r="L98"/>
  <c r="J98"/>
  <c r="P98"/>
  <c r="F98"/>
  <c r="H40" i="23"/>
  <c r="G40"/>
  <c r="G41"/>
  <c r="G32"/>
  <c r="F49" i="21"/>
  <c r="E50"/>
  <c r="P50"/>
  <c r="J45"/>
  <c r="J47"/>
  <c r="P47"/>
  <c r="G88" i="20"/>
  <c r="F29" i="21"/>
  <c r="F41"/>
  <c r="F20"/>
  <c r="D34" i="25"/>
  <c r="M13" i="28"/>
  <c r="H12"/>
  <c r="I11"/>
  <c r="O74" i="21"/>
  <c r="O61"/>
  <c r="K74"/>
  <c r="L74"/>
  <c r="J74"/>
  <c r="F74"/>
  <c r="G74"/>
  <c r="E74"/>
  <c r="P74"/>
  <c r="K61"/>
  <c r="J75"/>
  <c r="M74"/>
  <c r="N74"/>
  <c r="H74"/>
  <c r="I74"/>
  <c r="E75"/>
  <c r="P75"/>
  <c r="G98"/>
  <c r="H98"/>
  <c r="I98"/>
  <c r="M98"/>
  <c r="N98"/>
  <c r="O98"/>
  <c r="J99"/>
  <c r="P99"/>
  <c r="D63" i="25"/>
  <c r="G11" i="28"/>
  <c r="H21"/>
  <c r="H11"/>
  <c r="I21"/>
  <c r="E73" i="21"/>
  <c r="P73"/>
  <c r="J65"/>
  <c r="P65"/>
  <c r="E70"/>
  <c r="P70"/>
  <c r="G10" i="23"/>
  <c r="H33"/>
  <c r="G33"/>
  <c r="G42"/>
  <c r="G31"/>
  <c r="G30"/>
  <c r="G29"/>
  <c r="G28"/>
  <c r="G27"/>
  <c r="G26"/>
  <c r="G25"/>
  <c r="G24"/>
  <c r="G23"/>
  <c r="G22"/>
  <c r="G38"/>
  <c r="E39" i="21"/>
  <c r="P39"/>
  <c r="E96"/>
  <c r="L29"/>
  <c r="M29"/>
  <c r="N29"/>
  <c r="O29"/>
  <c r="O41"/>
  <c r="O16"/>
  <c r="O18"/>
  <c r="O20"/>
  <c r="O49"/>
  <c r="O15"/>
  <c r="O14"/>
  <c r="K29"/>
  <c r="K41"/>
  <c r="L41"/>
  <c r="J41"/>
  <c r="K16"/>
  <c r="G29"/>
  <c r="G16"/>
  <c r="H29"/>
  <c r="H41"/>
  <c r="H16"/>
  <c r="I29"/>
  <c r="F18"/>
  <c r="F16"/>
  <c r="F15"/>
  <c r="L61"/>
  <c r="J61"/>
  <c r="G61"/>
  <c r="G59"/>
  <c r="G58"/>
  <c r="G57"/>
  <c r="H61"/>
  <c r="F59"/>
  <c r="L81"/>
  <c r="K81"/>
  <c r="J81"/>
  <c r="G83"/>
  <c r="H83"/>
  <c r="F83"/>
  <c r="H94"/>
  <c r="H96"/>
  <c r="H93"/>
  <c r="H92"/>
  <c r="F96"/>
  <c r="G96"/>
  <c r="I96"/>
  <c r="K96"/>
  <c r="L96"/>
  <c r="J96"/>
  <c r="P96"/>
  <c r="M96"/>
  <c r="N96"/>
  <c r="O96"/>
  <c r="K94"/>
  <c r="K93"/>
  <c r="L94"/>
  <c r="L93"/>
  <c r="L92"/>
  <c r="M94"/>
  <c r="M93"/>
  <c r="M92"/>
  <c r="N94"/>
  <c r="N93"/>
  <c r="N92"/>
  <c r="O94"/>
  <c r="O93"/>
  <c r="O92"/>
  <c r="G94"/>
  <c r="G93"/>
  <c r="G92"/>
  <c r="I94"/>
  <c r="I93"/>
  <c r="I92"/>
  <c r="F94"/>
  <c r="F93"/>
  <c r="F92"/>
  <c r="J89"/>
  <c r="E89"/>
  <c r="I83"/>
  <c r="E83"/>
  <c r="K83"/>
  <c r="L83"/>
  <c r="J83"/>
  <c r="M83"/>
  <c r="N83"/>
  <c r="O83"/>
  <c r="G81"/>
  <c r="H81"/>
  <c r="I81"/>
  <c r="M81"/>
  <c r="N81"/>
  <c r="O81"/>
  <c r="F81"/>
  <c r="G79"/>
  <c r="G78"/>
  <c r="G77"/>
  <c r="H79"/>
  <c r="H78"/>
  <c r="H77"/>
  <c r="I79"/>
  <c r="I78"/>
  <c r="K79"/>
  <c r="K78"/>
  <c r="L79"/>
  <c r="L78"/>
  <c r="L77"/>
  <c r="M79"/>
  <c r="M78"/>
  <c r="M77"/>
  <c r="N79"/>
  <c r="N78"/>
  <c r="N77"/>
  <c r="O79"/>
  <c r="O78"/>
  <c r="O77"/>
  <c r="F79"/>
  <c r="F78"/>
  <c r="M61"/>
  <c r="N61"/>
  <c r="H59"/>
  <c r="H58"/>
  <c r="H57"/>
  <c r="I59"/>
  <c r="I58"/>
  <c r="K59"/>
  <c r="K58"/>
  <c r="L59"/>
  <c r="J59"/>
  <c r="M59"/>
  <c r="M58"/>
  <c r="M57"/>
  <c r="N59"/>
  <c r="N58"/>
  <c r="N57"/>
  <c r="O59"/>
  <c r="O58"/>
  <c r="O57"/>
  <c r="G49"/>
  <c r="H49"/>
  <c r="I49"/>
  <c r="E49"/>
  <c r="K49"/>
  <c r="L49"/>
  <c r="J49"/>
  <c r="P49"/>
  <c r="M49"/>
  <c r="N49"/>
  <c r="E45"/>
  <c r="P45"/>
  <c r="G41"/>
  <c r="I41"/>
  <c r="E41"/>
  <c r="P41"/>
  <c r="M41"/>
  <c r="N41"/>
  <c r="J29"/>
  <c r="K20"/>
  <c r="L20"/>
  <c r="J20"/>
  <c r="I24"/>
  <c r="I20"/>
  <c r="E20"/>
  <c r="P20"/>
  <c r="M20"/>
  <c r="N20"/>
  <c r="G24"/>
  <c r="G20"/>
  <c r="H24"/>
  <c r="H20"/>
  <c r="L18"/>
  <c r="M18"/>
  <c r="N18"/>
  <c r="K18"/>
  <c r="K15"/>
  <c r="G18"/>
  <c r="G15"/>
  <c r="G14"/>
  <c r="G101"/>
  <c r="H18"/>
  <c r="H15"/>
  <c r="H14"/>
  <c r="H101"/>
  <c r="I18"/>
  <c r="L16"/>
  <c r="L15"/>
  <c r="L14"/>
  <c r="L58"/>
  <c r="L57"/>
  <c r="L101"/>
  <c r="M16"/>
  <c r="M15"/>
  <c r="M14"/>
  <c r="M101"/>
  <c r="N16"/>
  <c r="N15"/>
  <c r="N14"/>
  <c r="N101"/>
  <c r="I16"/>
  <c r="E94"/>
  <c r="E93"/>
  <c r="E81"/>
  <c r="E29"/>
  <c r="P29"/>
  <c r="E18"/>
  <c r="J18"/>
  <c r="P18"/>
  <c r="D41" i="25"/>
  <c r="D32"/>
  <c r="F33"/>
  <c r="J68" i="20"/>
  <c r="J67"/>
  <c r="J66"/>
  <c r="H18"/>
  <c r="I64"/>
  <c r="H80"/>
  <c r="M89"/>
  <c r="I80"/>
  <c r="J80"/>
  <c r="G81"/>
  <c r="G80"/>
  <c r="I82"/>
  <c r="J82"/>
  <c r="H75"/>
  <c r="H74"/>
  <c r="J73"/>
  <c r="D17" i="25"/>
  <c r="D19"/>
  <c r="D25"/>
  <c r="D27"/>
  <c r="D29"/>
  <c r="D31"/>
  <c r="I61" i="20"/>
  <c r="I60"/>
  <c r="G64"/>
  <c r="G65"/>
  <c r="J67" i="21"/>
  <c r="J60"/>
  <c r="J62"/>
  <c r="J63"/>
  <c r="J66"/>
  <c r="E66"/>
  <c r="P66"/>
  <c r="J68"/>
  <c r="J69"/>
  <c r="J71"/>
  <c r="J72"/>
  <c r="J17"/>
  <c r="J52"/>
  <c r="J19"/>
  <c r="J21"/>
  <c r="J24"/>
  <c r="J26"/>
  <c r="J28"/>
  <c r="J30"/>
  <c r="J31"/>
  <c r="J32"/>
  <c r="J33"/>
  <c r="J34"/>
  <c r="J35"/>
  <c r="J37"/>
  <c r="J38"/>
  <c r="J40"/>
  <c r="J42"/>
  <c r="J43"/>
  <c r="J44"/>
  <c r="J48"/>
  <c r="J51"/>
  <c r="J53"/>
  <c r="J36"/>
  <c r="J80"/>
  <c r="J82"/>
  <c r="J84"/>
  <c r="J85"/>
  <c r="J86"/>
  <c r="J87"/>
  <c r="J88"/>
  <c r="J91"/>
  <c r="J95"/>
  <c r="E95"/>
  <c r="P95"/>
  <c r="J97"/>
  <c r="E63"/>
  <c r="P63"/>
  <c r="E68"/>
  <c r="E69"/>
  <c r="P69"/>
  <c r="E60"/>
  <c r="E62"/>
  <c r="P62"/>
  <c r="E67"/>
  <c r="P67"/>
  <c r="E71"/>
  <c r="P71"/>
  <c r="E72"/>
  <c r="P72"/>
  <c r="E19"/>
  <c r="P19"/>
  <c r="E17"/>
  <c r="E21"/>
  <c r="P21"/>
  <c r="E26"/>
  <c r="P26"/>
  <c r="E28"/>
  <c r="P28"/>
  <c r="E30"/>
  <c r="P30"/>
  <c r="E31"/>
  <c r="E32"/>
  <c r="P32"/>
  <c r="E33"/>
  <c r="P33"/>
  <c r="E34"/>
  <c r="P34"/>
  <c r="E35"/>
  <c r="E37"/>
  <c r="P37"/>
  <c r="E38"/>
  <c r="E40"/>
  <c r="P40"/>
  <c r="E42"/>
  <c r="E43"/>
  <c r="P43"/>
  <c r="E44"/>
  <c r="E48"/>
  <c r="P48"/>
  <c r="E51"/>
  <c r="E52"/>
  <c r="P52"/>
  <c r="E53"/>
  <c r="E36"/>
  <c r="E88"/>
  <c r="P88"/>
  <c r="E82"/>
  <c r="E84"/>
  <c r="P84"/>
  <c r="E85"/>
  <c r="E86"/>
  <c r="P86"/>
  <c r="E87"/>
  <c r="E91"/>
  <c r="P91"/>
  <c r="E80"/>
  <c r="P80"/>
  <c r="P17"/>
  <c r="F22"/>
  <c r="I22"/>
  <c r="E22"/>
  <c r="J22"/>
  <c r="P22"/>
  <c r="E23"/>
  <c r="J23"/>
  <c r="P23"/>
  <c r="J25"/>
  <c r="E27"/>
  <c r="J27"/>
  <c r="P27"/>
  <c r="P31"/>
  <c r="P35"/>
  <c r="P36"/>
  <c r="P38"/>
  <c r="P42"/>
  <c r="P44"/>
  <c r="P51"/>
  <c r="P53"/>
  <c r="P54"/>
  <c r="P55"/>
  <c r="P56"/>
  <c r="P60"/>
  <c r="E64"/>
  <c r="J64"/>
  <c r="P64"/>
  <c r="P68"/>
  <c r="P82"/>
  <c r="P85"/>
  <c r="P87"/>
  <c r="P97"/>
  <c r="H22"/>
  <c r="G22"/>
  <c r="G11" i="23"/>
  <c r="G12"/>
  <c r="G13"/>
  <c r="G14"/>
  <c r="G15"/>
  <c r="G16"/>
  <c r="G18"/>
  <c r="G19"/>
  <c r="G20"/>
  <c r="G21"/>
  <c r="G34"/>
  <c r="G35"/>
  <c r="G36"/>
  <c r="G75" i="20"/>
  <c r="M90"/>
  <c r="H13"/>
  <c r="H12"/>
  <c r="G18"/>
  <c r="G20"/>
  <c r="G19"/>
  <c r="I68"/>
  <c r="I67"/>
  <c r="I66"/>
  <c r="G66"/>
  <c r="G69"/>
  <c r="H22"/>
  <c r="G22"/>
  <c r="H24"/>
  <c r="G24"/>
  <c r="G76"/>
  <c r="I42"/>
  <c r="G42"/>
  <c r="G63"/>
  <c r="G62"/>
  <c r="G45"/>
  <c r="G43"/>
  <c r="H56"/>
  <c r="G56"/>
  <c r="G59"/>
  <c r="G58"/>
  <c r="G57"/>
  <c r="H54"/>
  <c r="G54"/>
  <c r="G55"/>
  <c r="H51"/>
  <c r="G51"/>
  <c r="G53"/>
  <c r="G52"/>
  <c r="H48"/>
  <c r="H47"/>
  <c r="H50"/>
  <c r="H46"/>
  <c r="G49"/>
  <c r="H37"/>
  <c r="G37"/>
  <c r="G40"/>
  <c r="G39"/>
  <c r="G38"/>
  <c r="H28"/>
  <c r="G28"/>
  <c r="G36"/>
  <c r="G35"/>
  <c r="G34"/>
  <c r="G33"/>
  <c r="G32"/>
  <c r="G31"/>
  <c r="G30"/>
  <c r="G29"/>
  <c r="G26"/>
  <c r="G25"/>
  <c r="G23"/>
  <c r="G17"/>
  <c r="G16"/>
  <c r="G15"/>
  <c r="G14"/>
  <c r="I41"/>
  <c r="G41"/>
  <c r="H21"/>
  <c r="G21"/>
  <c r="I11"/>
  <c r="G68"/>
  <c r="E24" i="21"/>
  <c r="P24"/>
  <c r="E25"/>
  <c r="P25"/>
  <c r="G21" i="28"/>
  <c r="J16" i="21"/>
  <c r="J79"/>
  <c r="J94"/>
  <c r="P94"/>
  <c r="G50" i="20"/>
  <c r="K57" i="21"/>
  <c r="P81"/>
  <c r="G61" i="20"/>
  <c r="G48"/>
  <c r="G74"/>
  <c r="G73"/>
  <c r="H73"/>
  <c r="I57" i="21"/>
  <c r="F77"/>
  <c r="G47" i="20"/>
  <c r="I15" i="21"/>
  <c r="I14"/>
  <c r="K77"/>
  <c r="J78"/>
  <c r="J77"/>
  <c r="P83"/>
  <c r="P89"/>
  <c r="E27" i="29"/>
  <c r="E26"/>
  <c r="E37"/>
  <c r="E59" i="21"/>
  <c r="P59"/>
  <c r="H42" i="23"/>
  <c r="C31" i="29"/>
  <c r="C28"/>
  <c r="C18"/>
  <c r="J58" i="21"/>
  <c r="J57"/>
  <c r="F58"/>
  <c r="G60" i="20"/>
  <c r="E92" i="21"/>
  <c r="J93"/>
  <c r="J92"/>
  <c r="P92"/>
  <c r="J15"/>
  <c r="J14"/>
  <c r="J101"/>
  <c r="K14"/>
  <c r="K92"/>
  <c r="C30" i="29"/>
  <c r="D27"/>
  <c r="G12" i="20"/>
  <c r="J72"/>
  <c r="J89"/>
  <c r="I77" i="21"/>
  <c r="E78"/>
  <c r="F14"/>
  <c r="E15"/>
  <c r="D12" i="29"/>
  <c r="C15"/>
  <c r="I101" i="21"/>
  <c r="O101"/>
  <c r="P61"/>
  <c r="H27" i="20"/>
  <c r="G27"/>
  <c r="G67"/>
  <c r="G13"/>
  <c r="E16" i="21"/>
  <c r="P16"/>
  <c r="E79"/>
  <c r="P79"/>
  <c r="F57"/>
  <c r="E58"/>
  <c r="F101"/>
  <c r="D25" i="29"/>
  <c r="C25"/>
  <c r="C12"/>
  <c r="P15" i="21"/>
  <c r="E14"/>
  <c r="E77"/>
  <c r="P77"/>
  <c r="P78"/>
  <c r="D26" i="29"/>
  <c r="C27"/>
  <c r="H11" i="20"/>
  <c r="K101" i="21"/>
  <c r="P93"/>
  <c r="E57"/>
  <c r="P57"/>
  <c r="P58"/>
  <c r="P14"/>
  <c r="H72" i="20"/>
  <c r="G11"/>
  <c r="H89"/>
  <c r="C26" i="29"/>
  <c r="D37"/>
  <c r="C37"/>
  <c r="E101" i="21"/>
  <c r="P101"/>
  <c r="E103"/>
</calcChain>
</file>

<file path=xl/sharedStrings.xml><?xml version="1.0" encoding="utf-8"?>
<sst xmlns="http://schemas.openxmlformats.org/spreadsheetml/2006/main" count="715" uniqueCount="436">
  <si>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</si>
  <si>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</si>
  <si>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</si>
  <si>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</si>
  <si>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</si>
  <si>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</si>
  <si>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</si>
  <si>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</si>
  <si>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</si>
  <si>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</si>
  <si>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</si>
  <si>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</si>
  <si>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22012500</t>
  </si>
  <si>
    <t>Плата за надання інших адміністративних послуг</t>
  </si>
  <si>
    <t>22012600</t>
  </si>
  <si>
    <t>22080000</t>
  </si>
  <si>
    <t>Разом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</si>
  <si>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</si>
  <si>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</si>
  <si>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</si>
  <si>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</si>
  <si>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</si>
  <si>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Виконавчий комітет Лисянської селищної ради</t>
  </si>
  <si>
    <t>в т.ч. за рахунок коштів селищного бюджету</t>
  </si>
  <si>
    <t>0216013</t>
  </si>
  <si>
    <t>6013</t>
  </si>
  <si>
    <t>0620</t>
  </si>
  <si>
    <t>0216017</t>
  </si>
  <si>
    <t>6017</t>
  </si>
  <si>
    <t>Інша діяльність, пов'язана з експлуатацією об'єктів житлово-комунального господарства</t>
  </si>
  <si>
    <t>0216030</t>
  </si>
  <si>
    <t>6030</t>
  </si>
  <si>
    <t>0218311</t>
  </si>
  <si>
    <t>8311</t>
  </si>
  <si>
    <t>0511</t>
  </si>
  <si>
    <t>Охорона та раціональне використання природних ресурсів</t>
  </si>
  <si>
    <t>за рахунок коштів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</si>
  <si>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Фінансовий відділ Лисянської селищної ради</t>
  </si>
  <si>
    <t>Відділ освіти Лисянської селищної ради</t>
  </si>
  <si>
    <t>Бюджет Бужанської сільської територіальної громади</t>
  </si>
  <si>
    <t xml:space="preserve">Бюджет Виноградської сільської територіальної громади </t>
  </si>
  <si>
    <t>23100000000</t>
  </si>
  <si>
    <t>1. Показники міжбюджетних трансфертів з  інших бюджетів</t>
  </si>
  <si>
    <t>Код Класифікації доходу бюджету / 
Код бюджету</t>
  </si>
  <si>
    <t>Державний бюджет України</t>
  </si>
  <si>
    <t>Бюджет Кам’янської міської територіальної громади</t>
  </si>
  <si>
    <t>(код)</t>
  </si>
  <si>
    <t>(трансферт 1)</t>
  </si>
  <si>
    <t>ІІ. Трансферти до спеціального фонду бюджету</t>
  </si>
  <si>
    <t>(трансферт)</t>
  </si>
  <si>
    <t>(бюджет)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</si>
  <si>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</si>
  <si>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</si>
  <si>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</si>
  <si>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</si>
  <si>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
Код бюджету</t>
  </si>
  <si>
    <t>І. Трансферти із загального фонду бюджету</t>
  </si>
  <si>
    <t xml:space="preserve">Найменування трансферту 1 </t>
  </si>
  <si>
    <t>Найменування бюджету1</t>
  </si>
  <si>
    <t>Найменування трансферту 2</t>
  </si>
  <si>
    <t>Найменування бюджету2</t>
  </si>
  <si>
    <t>ІІ. Трансферти із спеціального фонду бюджету</t>
  </si>
  <si>
    <t>УСЬОГО  за розділами І, ІІ, у тому числі:</t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</si>
  <si>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 надавача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</si>
  <si>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r>
      <t xml:space="preserve">І. Трансферти </t>
    </r>
    <r>
      <rPr>
        <b/>
        <sz val="12"/>
        <rFont val="Times New Roman"/>
        <family val="1"/>
        <charset val="204"/>
      </rPr>
      <t>до</t>
    </r>
    <r>
      <rPr>
        <b/>
        <sz val="11"/>
        <rFont val="Times New Roman"/>
        <family val="1"/>
        <charset val="204"/>
      </rPr>
      <t xml:space="preserve"> загального фонду бюджету</t>
    </r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</si>
  <si>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-отримувача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</si>
  <si>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t>_________________ О. Макушенко</t>
  </si>
  <si>
    <t>(підпис)      (Інаціали і прізвище)</t>
  </si>
  <si>
    <t>О. Макушенко</t>
  </si>
  <si>
    <t>Додаток 5</t>
  </si>
  <si>
    <t>Розподіл витрат місцевого бюджету на реалізацію місцевих/регіональних програм у 2021 році</t>
  </si>
  <si>
    <t>0210000</t>
  </si>
  <si>
    <t>021</t>
  </si>
  <si>
    <t>Інші програми та заходи  у сфері освіти</t>
  </si>
  <si>
    <t>0213242</t>
  </si>
  <si>
    <t>3242</t>
  </si>
  <si>
    <t>Програма  соціально-економічного розвитку Лисянської ОТГ на 2020 рік</t>
  </si>
  <si>
    <t>рішення сесії від 24.12.2019 р.№61-18/VII</t>
  </si>
  <si>
    <t>0214082</t>
  </si>
  <si>
    <t>4082</t>
  </si>
  <si>
    <t>0829</t>
  </si>
  <si>
    <t>Інші заходи, пов'язані з економічною діяльністю</t>
  </si>
  <si>
    <t>рішення сесії від 04.01.2019 р.№47-18</t>
  </si>
  <si>
    <t>ВІДДІЛ ОСВІТИ ЛИСЯНСЬКОЇ СЕЛИЩНОЇ РАДИ</t>
  </si>
  <si>
    <t>0611010</t>
  </si>
  <si>
    <t>0910</t>
  </si>
  <si>
    <t>Програма  соціально-економічного розвитку Лисянської ОТГ на 2020 рік (Харчування)</t>
  </si>
  <si>
    <t>Програма  соціально-економічного розвитку Лисянської ОТГ на 2020 рік (харчування)</t>
  </si>
  <si>
    <t>О.В.Макушенко</t>
  </si>
  <si>
    <t>Резервний фонд місцевого бюджету</t>
  </si>
  <si>
    <t>Відділ культури, молоді та спорту Лисянської селищної ради</t>
  </si>
  <si>
    <t>Додаток 6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</si>
  <si>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</si>
  <si>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</si>
  <si>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</si>
  <si>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</t>
  </si>
  <si>
    <t xml:space="preserve">Державне мито, що сплачується за місцем розгляду та оформлення документів, у тому числі за оформлення документів на спадщину і дарування </t>
  </si>
  <si>
    <t>Державне мито, не віднесене до інших категорій</t>
  </si>
  <si>
    <t>Державне мито, пов'язане з видачею та оформленням закордонних паспортів (посвідок) та паспортів громадян України</t>
  </si>
  <si>
    <t>25000000</t>
  </si>
  <si>
    <t>Власні надходження бюджетних установ  </t>
  </si>
  <si>
    <t>Надходження  від плати  за послуги, що надаються бюджетними установами згідно із законодавством</t>
  </si>
  <si>
    <t xml:space="preserve">Плата за послуги, що надаються бюджетними установами згідно з їх основною діяльністю </t>
  </si>
  <si>
    <t>Доходи від операцій з капіталом</t>
  </si>
  <si>
    <t>Кошти від продажу землі і нематеріальних активів</t>
  </si>
  <si>
    <t xml:space="preserve">Кошти від продажу землі </t>
  </si>
  <si>
    <t>Усього доходів</t>
  </si>
  <si>
    <t>40000000</t>
  </si>
  <si>
    <t>Офіційні трансферти  </t>
  </si>
  <si>
    <t>41000000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</si>
  <si>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</si>
  <si>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</si>
  <si>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</si>
  <si>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</si>
  <si>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</si>
  <si>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</si>
  <si>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</si>
  <si>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</si>
  <si>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</si>
  <si>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</si>
  <si>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</si>
  <si>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Разом доходів</t>
  </si>
  <si>
    <t>Секретар</t>
  </si>
  <si>
    <t>(підпис)</t>
  </si>
  <si>
    <t>(ініціали і прізвище)</t>
  </si>
  <si>
    <t>Керівництво і управління у відповідній сфері у містах, селищах, селах, об'єднаних територіальних громадах</t>
  </si>
  <si>
    <t>Міжбюджетні трансферти на 2021 рік</t>
  </si>
  <si>
    <t>0990</t>
  </si>
  <si>
    <t>грн.</t>
  </si>
  <si>
    <t>0731</t>
  </si>
  <si>
    <t>0763</t>
  </si>
  <si>
    <t>1040</t>
  </si>
  <si>
    <t>0921</t>
  </si>
  <si>
    <t>1010</t>
  </si>
  <si>
    <t>1020</t>
  </si>
  <si>
    <t>Додаток 1</t>
  </si>
  <si>
    <t>Усього</t>
  </si>
  <si>
    <t>0180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</si>
  <si>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</si>
  <si>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</si>
  <si>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</si>
  <si>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</si>
  <si>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Плата за надання адміністративних послуг</t>
  </si>
  <si>
    <t>Код</t>
  </si>
  <si>
    <t>Загальний фонд</t>
  </si>
  <si>
    <t>Спеціальний фонд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</si>
  <si>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</si>
  <si>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</si>
  <si>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</si>
  <si>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</si>
  <si>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</si>
  <si>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 xml:space="preserve">Всього </t>
  </si>
  <si>
    <t>0611020</t>
  </si>
  <si>
    <t>Первинна медична допомога населенню, що надається центрами первинної медичної (медико-санітарної) допомоги</t>
  </si>
  <si>
    <t>Забезпечення діяльності бібліотек</t>
  </si>
  <si>
    <t>Інші субвенції з місцевого бюджету</t>
  </si>
  <si>
    <t>Забезпечення діяльності інших закладів у сфері освіти</t>
  </si>
  <si>
    <t>Інші програми та заходи у сфері освіти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</si>
  <si>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</si>
  <si>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Адміністративний збір за державну реєстрацію речових прав на нерухоме майно та їх обтяжень</t>
  </si>
  <si>
    <t>усього</t>
  </si>
  <si>
    <t>1</t>
  </si>
  <si>
    <t>3</t>
  </si>
  <si>
    <t>у тому числі бюджет розвитку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</si>
  <si>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</si>
  <si>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</si>
  <si>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Надання дошкільної освіти</t>
  </si>
  <si>
    <t>1090</t>
  </si>
  <si>
    <t>Інші заходи у сфері соціального захисту і соціального забезпечення</t>
  </si>
  <si>
    <t>Інші заходи в галузі культури і мистецтва</t>
  </si>
  <si>
    <t>(код бюджету)</t>
  </si>
  <si>
    <t>Внутрішнє фінансування</t>
  </si>
  <si>
    <t>Загальне фінансування</t>
  </si>
  <si>
    <t>Фінансування за активними операціями</t>
  </si>
  <si>
    <t>Кошти, що передаються із загального фонду бюджету до бюджету розвитку (спеціального фонду)</t>
  </si>
  <si>
    <t>Додаток 3</t>
  </si>
  <si>
    <t>0490</t>
  </si>
  <si>
    <t>0212010</t>
  </si>
  <si>
    <t>0212111</t>
  </si>
  <si>
    <t>0212144</t>
  </si>
  <si>
    <t>Код Функціональної класифікації видатків та кредитування бюджету</t>
  </si>
  <si>
    <t>Код Типової програмної класифікації видатків та кредитування місцевого бюджету</t>
  </si>
  <si>
    <t>8420</t>
  </si>
  <si>
    <t>0830</t>
  </si>
  <si>
    <t>Видатки на поховання учасників бойових дій та осіб з інвалідністю внаслідок війни</t>
  </si>
  <si>
    <t>Пільгове медичне обслуговування осіб, які постраждали внаслідок Чорнобильської катастрофи</t>
  </si>
  <si>
    <t>0810</t>
  </si>
  <si>
    <t>Плата за оренду майна бюджетних установ</t>
  </si>
  <si>
    <t>Додаток 4</t>
  </si>
  <si>
    <t>Забезпечення діяльності музеїв i виставок</t>
  </si>
  <si>
    <t>Найменування 
згідно з Класифікацією фінансування бюджету</t>
  </si>
  <si>
    <t>Фінансування за рахунок зміни залишків коштів бюджетів</t>
  </si>
  <si>
    <t>Зміни обсягів бюджетних коштів</t>
  </si>
  <si>
    <t>X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</si>
  <si>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</si>
  <si>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</si>
  <si>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</si>
  <si>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Інші заходи у сфері засобів масової інформації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</si>
  <si>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</si>
  <si>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</si>
  <si>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0218420</t>
  </si>
  <si>
    <t>0217693</t>
  </si>
  <si>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Надається перелік програм, які затверджені місцевими радами відповідно до статті 91 Бюджетного Кодексу України.</t>
    </r>
  </si>
  <si>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</si>
  <si>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vertAlign val="superscript"/>
        <sz val="14"/>
        <rFont val="Times New Roman"/>
        <family val="1"/>
        <charset val="204"/>
      </rPr>
      <t>3</t>
    </r>
    <r>
      <rPr>
        <sz val="14"/>
        <rFont val="Times New Roman"/>
        <family val="1"/>
        <charset val="204"/>
      </rPr>
      <t xml:space="preserve">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  </r>
  </si>
  <si>
    <t>0212152</t>
  </si>
  <si>
    <t>Інші програми та заходи у сфері охорони здоров’я</t>
  </si>
  <si>
    <t>Надання спеціальної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</si>
  <si>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</si>
  <si>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На початок періоду</t>
  </si>
  <si>
    <t>На кінець періоду</t>
  </si>
  <si>
    <t xml:space="preserve">за рахунок субвенції з обласного бюджету надання державної підтримки особам з особливими освітніми потребами за рахунок відповідної субвенції з державного бюджету </t>
  </si>
  <si>
    <t>7693</t>
  </si>
  <si>
    <t xml:space="preserve">за рахунок субвенції з обласного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</si>
  <si>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за рахунок субвенції з обласного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</si>
  <si>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0726</t>
  </si>
  <si>
    <t>Х</t>
  </si>
  <si>
    <t>УСЬОГО</t>
  </si>
  <si>
    <t>(грн)</t>
  </si>
  <si>
    <t>Найменування</t>
  </si>
  <si>
    <t>2</t>
  </si>
  <si>
    <t>5</t>
  </si>
  <si>
    <t>4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</si>
  <si>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</si>
  <si>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</si>
  <si>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</si>
  <si>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</si>
  <si>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</si>
  <si>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11010100</t>
  </si>
  <si>
    <t>Податок на доходи фiзичних осiб з грошового забезпечення, грошових винагород та iнших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</si>
  <si>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</si>
  <si>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11010500</t>
  </si>
  <si>
    <t>Рентна плата та плата за використання інших природних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</si>
  <si>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</si>
  <si>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</si>
  <si>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</si>
  <si>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</si>
  <si>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</si>
  <si>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</si>
  <si>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</si>
  <si>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</si>
  <si>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</si>
  <si>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</si>
  <si>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</si>
  <si>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18000000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</si>
  <si>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</si>
  <si>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</si>
  <si>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</si>
  <si>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</si>
  <si>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</si>
  <si>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</si>
  <si>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</si>
  <si>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</si>
  <si>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</si>
  <si>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</si>
  <si>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</si>
  <si>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</si>
  <si>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</si>
  <si>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</si>
  <si>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</si>
  <si>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</si>
  <si>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</si>
  <si>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</si>
  <si>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</si>
  <si>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  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</si>
  <si>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</si>
  <si>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</si>
  <si>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</si>
  <si>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</si>
  <si>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</si>
  <si>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</si>
  <si>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</si>
  <si>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</si>
  <si>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</si>
  <si>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</si>
  <si>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</si>
  <si>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</si>
  <si>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Керівництво і управління у відповідній сфері у містах (місті Києві), селищах, селах, територіальних громадах</t>
  </si>
  <si>
    <t>Багатопрофільна стаціонарна медична допомога населенню</t>
  </si>
  <si>
    <t>Централізовані заходи з лікування хворих на цукровий та нецукровий діабет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</si>
  <si>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</si>
  <si>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</si>
  <si>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</si>
  <si>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Інша діяльність, пов’язана з експлуатацією об’єктів житлово-комунального господарства</t>
  </si>
  <si>
    <t>Надання загальної середньої освіти закладами загальної середньої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</si>
  <si>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</si>
  <si>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освітньої субвенції</t>
  </si>
  <si>
    <t>Забезпечення діяльності інших закладів в галузі культури і мистецтва</t>
  </si>
  <si>
    <t>Утримання та навчально-тренувальна робота комунальних дитячо-юнацьких спортивних шкіл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</si>
  <si>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</si>
  <si>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</si>
  <si>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Всього транфертів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</si>
  <si>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</si>
  <si>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</si>
  <si>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</si>
  <si>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Обласний бюджет Черкаської області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</si>
  <si>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</si>
  <si>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у тому числі:</t>
  </si>
  <si>
    <t>Трудовий архів</t>
  </si>
  <si>
    <t>Лисянська дитяча музична школа</t>
  </si>
  <si>
    <t>Надання соціальних послуг</t>
  </si>
  <si>
    <t>Дотації з місцевих бюджетів іншим місцевим бюджетам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</si>
  <si>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</si>
  <si>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Заходи та роботи з мобілізаційної підготовки місцевого значення</t>
  </si>
  <si>
    <t>ДЕРЖАВНЕ УПРАВЛІННЯ</t>
  </si>
  <si>
    <t>ОСВІТА</t>
  </si>
  <si>
    <t>ОХОРОНА ЗДОРОВ'Я</t>
  </si>
  <si>
    <t xml:space="preserve"> в т.ч.за рахунок субвенції з  місцевого бюджету на здійснення підтримки окремих закладів та заходів у системі охорони здоров’я за рахунок відповідної субвенції здержавного бюджету</t>
  </si>
  <si>
    <t>СОЦІАЛЬНИЙ ЗАХИСТ ТА СОЦІАЛЬНЕ ЗАБЕЗПЕЧЕННЯ</t>
  </si>
  <si>
    <t>ЖИТЛОВО-КОМУНАЛЬНЕ ГОСПОДАРСТВО</t>
  </si>
  <si>
    <t>ЕКОНОМІЧНА ДІЯЛЬНІСТЬ</t>
  </si>
  <si>
    <t>ІНША ДІЯЛЬНІСТЬ</t>
  </si>
  <si>
    <t>КУЛЬТУРА І МИСТЕЦТВО</t>
  </si>
  <si>
    <t>ФІЗИЧНА КУЛЬТУРА І СПОРТ</t>
  </si>
  <si>
    <t>Код ЄДРПОУ</t>
  </si>
  <si>
    <t>Назва установи</t>
  </si>
  <si>
    <t>Адреса</t>
  </si>
  <si>
    <t>Україна, 19301, Черкаська обл., Лисянський р-н, селище міського типу Лисянка, пл.Миру, будинок 30</t>
  </si>
  <si>
    <t>до рішення Лисянської селищної ради</t>
  </si>
  <si>
    <t>Компенсаційні виплати особам з інвалідністю  на бензин, ремонт, технічне обслуговування автомобілів, мотоколясок і  на транспортне обслуговування</t>
  </si>
  <si>
    <t>Забезпечення  діяльності інших закладів  у сфері соціального захисту і соціального забезпечення</t>
  </si>
  <si>
    <t>0211142</t>
  </si>
  <si>
    <t>1142</t>
  </si>
  <si>
    <t>1014082</t>
  </si>
  <si>
    <t xml:space="preserve">Програма  розвитку первинної медико-санітарної допомоги в Лисянській об'єднаній територіальній громаді та підтримки комунального некомерційного підприємства "Лисянський  центр первинної медико-санітарної допомоги" Лисянської селищної ради на 2021 </t>
  </si>
  <si>
    <t>Програма підтримки комунального  некомерційного підприємства “Лисянська територіальна лікарня” Лисянської селищної ради на 2021 рік</t>
  </si>
  <si>
    <t>рішення сесії від 24.12.2020 р.№3-18/VIII</t>
  </si>
  <si>
    <t>рішення сесії від 24.12.2020 р.№3-26/VIII</t>
  </si>
  <si>
    <t>Програма  соціально-економічного розвитку Лисянської селищної територіальної громади на 2021 рік</t>
  </si>
  <si>
    <t>1070</t>
  </si>
  <si>
    <t>0218220</t>
  </si>
  <si>
    <t>0380</t>
  </si>
  <si>
    <t>Програма призовна дільниця, мобілізаційна підготовка та територіальна оборона на 2019-2023 роки</t>
  </si>
  <si>
    <t>рішення сесії від 25.02.2019 р.№49-10/VII</t>
  </si>
  <si>
    <t>0611142</t>
  </si>
  <si>
    <t>1030</t>
  </si>
  <si>
    <t>1060</t>
  </si>
  <si>
    <t>рішення сесії від 24.12.2020 р.№3-20/VIII</t>
  </si>
  <si>
    <t>рішення сесії від 24.12.2019 р.№61-9/VII</t>
  </si>
  <si>
    <t xml:space="preserve">Рентна плата за користування надрами для видобування інших корисних копалин загальнодержавного значення </t>
  </si>
  <si>
    <t>Місцеві податки та збори, що сплачуються ( перераховуються) згідно з Податковим кодексом України</t>
  </si>
  <si>
    <t>02005415</t>
  </si>
  <si>
    <t>19301, Черкаська обл., Лисянський район, селище міського типу Лисянка,вулиця М.Грушевського, будинок 51</t>
  </si>
  <si>
    <t>Комунальне некомерційне підприємство"Лисянський районний центр первинної медико-санітарної допомоги"</t>
  </si>
  <si>
    <t xml:space="preserve">Перелік переданих та утворених установ які фінансуватимуться з бюджету  Лисянської селищної територіальної громади </t>
  </si>
  <si>
    <t>Комунальне некомерційне підприємство "Лисянська територіальна лікарня" Лисянської селищної ради Черкаської області</t>
  </si>
  <si>
    <t>Розподіл видатків  бюджету Лисянської селищної   територіальної громади на 2021 рік</t>
  </si>
  <si>
    <t>19301, Черкаська обл., Лисянський р-н, селище міського типу Лисянка, вул.Гетьманський шлях, будинок 20</t>
  </si>
  <si>
    <t>Лисянська дитячо-юнацька спортивна школа "Колос" Лисянської селищної ради</t>
  </si>
  <si>
    <t>Програма "Забезпечення архівних фондів та документів тимчасового зберігання Лисянського району на 2019-2021"</t>
  </si>
  <si>
    <t>Лисянська дитяча музична школа Лисянської селищної ради</t>
  </si>
  <si>
    <t>19301, Черкаська обл., Лисянський район, селище міського типу Лисянка, ВУЛИЦЯ НЕБЕСНОЇ СОТНІ, будинок 5</t>
  </si>
  <si>
    <t>Комунальний заклад "Лисянський історичний музей імені Т.Г.Шевченка" Лисянської селищної ради</t>
  </si>
  <si>
    <t>19301, Черкаська обл., Лисянський р-н, селище міського типу Лисянка, ПЛОЩА МИРУ , будинок 22</t>
  </si>
  <si>
    <t>02136028</t>
  </si>
  <si>
    <t>02126952</t>
  </si>
  <si>
    <t>Лисянська публічна бібліотека Лисянської селищної ради</t>
  </si>
  <si>
    <t>19301, Черкаська обл., Лисянський район, селище міського типу Лисянка, ПЛОЩА МИРУ, будинок 29</t>
  </si>
  <si>
    <t>Лисянський будинок дитячої та юнацької творчості Лисянської селищної ради</t>
  </si>
  <si>
    <t>Лисянський будинок культури Лисянської селищної ради</t>
  </si>
  <si>
    <t>Комунальна організація (установа, заклад) "Інклюзивно-ресурсний центр" Лисянської районної ради</t>
  </si>
  <si>
    <t>19301, Черкаська обл., Лисянський р-н, селище міського типу Лисянка, вулиця Гетьманський шлях, будинок 1</t>
  </si>
  <si>
    <t>19300, Черкаська обл., Лисянський р-н, селище міського типу Лисянка, вулиця Гетьманський шлях, будинок 1</t>
  </si>
  <si>
    <t>19323, Черкаська обл., Лисянський район, село Будище, ВУЛИЦЯ МИРУ , будинок 55 - А</t>
  </si>
  <si>
    <t>Дошкільна навчальна установа "Ромашка" в с. Будище Лисянської селищної ради</t>
  </si>
  <si>
    <t>19313, Черкаська обл., Лисянський район, село Петрівка-Попівка</t>
  </si>
  <si>
    <t>Петрівсько-Попівський навчально-виховний комплекс "Дошкільний навчальний заклад-загальноосвітня школа І ступеня" Лисянської селищної ради</t>
  </si>
  <si>
    <t>19311, Черкаська обл., Лисянський район, село Боярка, ВУЛИЦЯ ГАГАРІНА, будинок 9</t>
  </si>
  <si>
    <t>Комунальний опорний заклад "Боярський навчально-виховний комплекс "Дошкільний навчальний заклад-загальноосвітня школа І-ІІІ ступенів" Лисянської селищної ради</t>
  </si>
  <si>
    <t>Секретар                                                                             О. Макушенко</t>
  </si>
  <si>
    <t>Фінансування селищного бюджету на 2021 рік</t>
  </si>
  <si>
    <t>Програма "Шкільний автобус на 2019-2021 роки"</t>
  </si>
  <si>
    <t xml:space="preserve">Комунальний заклад “Центр надання соціальних послуг Лисянської селищної ради” </t>
  </si>
  <si>
    <t>19301, Черкаська область, Лисянський район, смт. Лисянка, площа Миру, 30</t>
  </si>
  <si>
    <t>від 24.12.2020 № 3-29/VIII</t>
  </si>
  <si>
    <t>0210160</t>
  </si>
  <si>
    <t>0160</t>
  </si>
  <si>
    <t>0111</t>
  </si>
  <si>
    <t>Забезпечення діяльності інклюзивно-ресурсних центрів за рахунок коштів місцевого бюджету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</si>
  <si>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потребами </t>
  </si>
  <si>
    <t>в тому числі за рахунок коштів селищного бюджету</t>
  </si>
  <si>
    <t>за рахунок залишку освітньої субвенції з державного бюджету місцевим бюджетам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</si>
  <si>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</si>
  <si>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</si>
  <si>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</si>
  <si>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</si>
  <si>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</si>
  <si>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</si>
  <si>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об‘єкта у бюджетному періоді,гривень</t>
  </si>
  <si>
    <t>Рівень будівельної готовності об'єкта на кінець бюджетного періоду, %</t>
  </si>
  <si>
    <t>0600000</t>
  </si>
  <si>
    <t>06</t>
  </si>
  <si>
    <t>0610000</t>
  </si>
  <si>
    <t xml:space="preserve"> Розподіл коштів бюджету розвитку на здійснення заходів із будівництва, реконструкції, реставрації та капітального ремонту об‘єктів виробничої, комунікаційної та соціальної інфраструктури за об‘єктами у 2021 році</t>
  </si>
  <si>
    <t>Капітальний ремонт приміщення їдальні комунального закладу «Лисянська загальноосвітня школа І-ІІІ ступенів №2» Лисянської селищної ради Черкаської області по вул. Небесної Сотні, 10 в смт. Лисянка Черкаської області</t>
  </si>
  <si>
    <t>Реконструкція котельні комунального опорного закладу «Лисянський навчально-виховний комплекс «Загальноосвітня школа І-ІІІ ступенів №1-гімназія-дошкільний навчальний заклад» Лисянської селищної ради Черкаської області» з встановленням твердопаливних котлів та заміною теплотраси по вул. Гетьманський шлях, 13 в смт Лисянка Лисянського району Черкаської області».Коригування</t>
  </si>
  <si>
    <t>Капітальний ремонт покрівлі даху будівлі ( літ.»Б» ) комунального опорного закладу «Лисянський навчально-виховний комплекс «Загальноосвітня школа І-ІІІ ступенів №1-гімназія-дошкільний навчальний заклад» Лисянської селищної ради Черкаської області» по вул. Гетьманський шлях, 13 в смт. Лисянка Черкаської області</t>
  </si>
  <si>
    <t>код бюджету</t>
  </si>
  <si>
    <t>Фінансування комунального некомерційного підприємства"Лисянський районний центр первинної медико-санітарної допомоги" відповідно до частки наданих послуг</t>
  </si>
  <si>
    <t>Фінансування  Центру надання соціальних послуг Лисянської селищної ради   відповідно до частки наданих послуг комунальним закладом</t>
  </si>
  <si>
    <t xml:space="preserve">Бюджет Водяницької сільської територіальної громади </t>
  </si>
  <si>
    <t>МІЖБЮДЖЕТНІ ТРАНСФЕРТИ</t>
  </si>
  <si>
    <t>Будівництво освітніх установ та закладів</t>
  </si>
  <si>
    <t>0617321</t>
  </si>
  <si>
    <t>0443</t>
  </si>
  <si>
    <t>капітальний ремонт харчоблоку дитячої установи “Веселка” по вул. Небесної Сотні,12 в смт Лисянка, Черкаської області</t>
  </si>
  <si>
    <t>капітальний ремонт даху дитячої установи “Веселка” по вул. Небесної Сотні,12 в смт Лисянка, Черкаської області</t>
  </si>
  <si>
    <t>на заробітну плату з нарахуваннями начальника відділу містобудування архітектури соціально-економічного розвитку інфраструктури та цивільного захисту виконавчого комітету Лисянської селищної ради, взв’язку з наданням послуг Бужанській ТГ</t>
  </si>
  <si>
    <t xml:space="preserve">Цільові фонди, утворені Верховною Радою Автономної Республіки Крим, органами місцевого самоврядування  та місцевими органами виконавчої влади  </t>
  </si>
  <si>
    <t xml:space="preserve"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 </t>
  </si>
  <si>
    <t xml:space="preserve">Заходи  з рятування на водах </t>
  </si>
  <si>
    <t>Програма організації рятування людей на водних об’єктах</t>
  </si>
  <si>
    <t>3719800</t>
  </si>
  <si>
    <t>9800</t>
  </si>
  <si>
    <t>Програма профілактики злочинності на території обслуговування Лисянської об’єднаної територіальної громади на 2021-2025 роки</t>
  </si>
  <si>
    <t>Субвенція з місцевого бюджету державному бюджету на виконання програм соціально-економічного розвитку регіонів</t>
  </si>
  <si>
    <t>2354000000</t>
  </si>
  <si>
    <t xml:space="preserve">Додаток  2                                                                                       </t>
  </si>
  <si>
    <t xml:space="preserve">Доходи  бюджету Лисянської селищної територіальної громади  на 2021 рік </t>
  </si>
  <si>
    <t>до рішення Лисянської селищної ради від 24.12.2020 № 3-29/VIII (в редакції рішення від 14.04.2021 № 9-14/VIII)</t>
  </si>
  <si>
    <t>Утримання та розвиток автомобільних доріг та дорожньої інфраструктури за рахунок коштів місцевого бюджету</t>
  </si>
  <si>
    <t>0217461</t>
  </si>
  <si>
    <t>0456</t>
  </si>
  <si>
    <t>Проведення навчально-тренувальних зборів і змагань з олімпійських видів спорту</t>
  </si>
  <si>
    <t>Програма  розвитку фізичної культури та спорту Лисянської територіальної громади на 2021-2022 роки</t>
  </si>
  <si>
    <t>рішення сесії від 30.03.2021   № 8-16/VIII</t>
  </si>
  <si>
    <t>до рішення Лисянської селищної ради від 24.12.2020 № 3-29/VIII (в редакції рішення від 19.05.2021 № 12-1/VIII)</t>
  </si>
  <si>
    <t>до рішення Лисянської селищної ради від 24.12.2020 № 3-29/VIII ( в редакції рішення від 19.05.2021 № 12-1/VIII)</t>
  </si>
  <si>
    <t xml:space="preserve">                                       до рішення Лисянської селищної ради від 24.12.2020 № 3-29/VIII ( в редакції рішення від 19.05.2021 № 12-1/VIII)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</si>
  <si>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</si>
  <si>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Виконання інвестиційних проектів в рамках здійснення заходів щодо соціально-економічного розвитку окремих територій</t>
  </si>
  <si>
    <t>0617363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</si>
  <si>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</si>
  <si>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 xml:space="preserve">Цільові фонди </t>
  </si>
  <si>
    <t xml:space="preserve">Субвенція з місцевого бюджету за рахунок залишку коштів освітньої субвенції, що утворився на початок бюджетного періоду 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</si>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</sst>
</file>

<file path=xl/styles.xml><?xml version="1.0" encoding="utf-8"?>
<styleSheet xmlns="http://schemas.openxmlformats.org/spreadsheetml/2006/main">
  <numFmts count="7">
    <numFmt numFmtId="164" formatCode="#,##0.0"/>
    <numFmt numFmtId="165" formatCode="#0.00"/>
    <numFmt numFmtId="166" formatCode="0000000"/>
    <numFmt numFmtId="167" formatCode="0000000&quot;  &quot;"/>
    <numFmt numFmtId="168" formatCode="0000"/>
    <numFmt numFmtId="169" formatCode="0000&quot;    &quot;"/>
    <numFmt numFmtId="170" formatCode="0&quot;  &quot;"/>
  </numFmts>
  <fonts count="91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8"/>
      <name val="Times New Roman"/>
      <charset val="204"/>
    </font>
    <font>
      <b/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charset val="204"/>
    </font>
    <font>
      <b/>
      <sz val="18"/>
      <color indexed="62"/>
      <name val="Cambria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name val="Times New Roman"/>
      <charset val="204"/>
    </font>
    <font>
      <sz val="14"/>
      <name val="Times New Roman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charset val="204"/>
    </font>
    <font>
      <sz val="11"/>
      <color indexed="8"/>
      <name val="Times New Roman"/>
      <family val="1"/>
      <charset val="204"/>
    </font>
    <font>
      <sz val="16"/>
      <name val="Arial Cyr"/>
      <charset val="204"/>
    </font>
    <font>
      <sz val="10"/>
      <name val="Arial"/>
    </font>
    <font>
      <vertAlign val="superscript"/>
      <sz val="14"/>
      <name val="Times New Roman"/>
      <family val="1"/>
      <charset val="204"/>
    </font>
    <font>
      <i/>
      <sz val="10"/>
      <name val="Times New Roman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"/>
    </font>
    <font>
      <sz val="9"/>
      <color indexed="8"/>
      <name val="SansSerif"/>
    </font>
    <font>
      <b/>
      <sz val="6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8"/>
      <color indexed="8"/>
      <name val="SansSerif"/>
      <charset val="204"/>
    </font>
    <font>
      <b/>
      <sz val="9"/>
      <color indexed="8"/>
      <name val="Times New Roman"/>
      <family val="1"/>
      <charset val="204"/>
    </font>
    <font>
      <b/>
      <sz val="7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4"/>
      <color indexed="8"/>
      <name val="SansSerif"/>
    </font>
    <font>
      <sz val="8"/>
      <name val="Arial"/>
      <family val="2"/>
    </font>
    <font>
      <b/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7"/>
      <name val="Arial"/>
      <family val="2"/>
      <charset val="204"/>
    </font>
    <font>
      <i/>
      <sz val="8"/>
      <name val="Arial"/>
      <family val="2"/>
      <charset val="204"/>
    </font>
    <font>
      <i/>
      <sz val="7"/>
      <name val="Arial"/>
      <family val="2"/>
      <charset val="204"/>
    </font>
    <font>
      <i/>
      <sz val="9"/>
      <name val="Arial"/>
      <family val="2"/>
      <charset val="204"/>
    </font>
    <font>
      <b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charset val="204"/>
    </font>
    <font>
      <b/>
      <sz val="9"/>
      <name val="Arial"/>
      <family val="2"/>
      <charset val="204"/>
    </font>
    <font>
      <u/>
      <sz val="10"/>
      <name val="Times New Roman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22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6" fillId="13" borderId="1" applyNumberFormat="0" applyAlignment="0" applyProtection="0"/>
    <xf numFmtId="0" fontId="6" fillId="7" borderId="1" applyNumberFormat="0" applyAlignment="0" applyProtection="0"/>
    <xf numFmtId="0" fontId="7" fillId="24" borderId="2" applyNumberFormat="0" applyAlignment="0" applyProtection="0"/>
    <xf numFmtId="0" fontId="14" fillId="24" borderId="1" applyNumberFormat="0" applyAlignment="0" applyProtection="0"/>
    <xf numFmtId="0" fontId="4" fillId="25" borderId="0" applyFill="0" applyAlignment="0"/>
    <xf numFmtId="0" fontId="4" fillId="6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>
      <alignment vertical="top"/>
    </xf>
    <xf numFmtId="0" fontId="8" fillId="0" borderId="3" applyNumberFormat="0" applyFill="0" applyAlignment="0" applyProtection="0"/>
    <xf numFmtId="0" fontId="11" fillId="0" borderId="4" applyNumberFormat="0" applyFill="0" applyAlignment="0" applyProtection="0"/>
    <xf numFmtId="0" fontId="9" fillId="26" borderId="5" applyNumberFormat="0" applyAlignment="0" applyProtection="0"/>
    <xf numFmtId="0" fontId="9" fillId="26" borderId="5" applyNumberFormat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7" borderId="0" applyFill="0" applyAlignment="0"/>
    <xf numFmtId="0" fontId="16" fillId="13" borderId="0" applyNumberFormat="0" applyBorder="0" applyAlignment="0" applyProtection="0"/>
    <xf numFmtId="0" fontId="38" fillId="28" borderId="1" applyNumberFormat="0" applyAlignment="0" applyProtection="0"/>
    <xf numFmtId="0" fontId="21" fillId="0" borderId="0"/>
    <xf numFmtId="0" fontId="69" fillId="0" borderId="0"/>
    <xf numFmtId="0" fontId="22" fillId="0" borderId="0"/>
    <xf numFmtId="0" fontId="47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6" applyNumberFormat="0" applyFill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7" applyNumberFormat="0" applyFont="0" applyAlignment="0" applyProtection="0"/>
    <xf numFmtId="0" fontId="36" fillId="10" borderId="7" applyNumberFormat="0" applyFont="0" applyAlignment="0" applyProtection="0"/>
    <xf numFmtId="0" fontId="7" fillId="28" borderId="2" applyNumberFormat="0" applyAlignment="0" applyProtection="0"/>
    <xf numFmtId="0" fontId="17" fillId="0" borderId="8" applyNumberFormat="0" applyFill="0" applyAlignment="0" applyProtection="0"/>
    <xf numFmtId="0" fontId="39" fillId="13" borderId="0" applyNumberFormat="0" applyBorder="0" applyAlignment="0" applyProtection="0"/>
    <xf numFmtId="0" fontId="20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424">
    <xf numFmtId="0" fontId="0" fillId="0" borderId="0" xfId="0"/>
    <xf numFmtId="0" fontId="25" fillId="0" borderId="0" xfId="0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2" fontId="25" fillId="0" borderId="0" xfId="0" applyNumberFormat="1" applyFont="1" applyBorder="1" applyAlignment="1">
      <alignment vertical="center" wrapText="1"/>
    </xf>
    <xf numFmtId="0" fontId="40" fillId="0" borderId="0" xfId="0" applyNumberFormat="1" applyFont="1" applyFill="1" applyAlignment="1" applyProtection="1"/>
    <xf numFmtId="0" fontId="40" fillId="0" borderId="0" xfId="0" applyFont="1" applyFill="1"/>
    <xf numFmtId="0" fontId="36" fillId="0" borderId="0" xfId="0" applyNumberFormat="1" applyFont="1" applyFill="1" applyAlignment="1" applyProtection="1"/>
    <xf numFmtId="0" fontId="0" fillId="0" borderId="0" xfId="0" applyFill="1"/>
    <xf numFmtId="0" fontId="27" fillId="0" borderId="0" xfId="0" applyNumberFormat="1" applyFont="1" applyFill="1" applyAlignment="1" applyProtection="1">
      <alignment vertical="center" wrapText="1"/>
    </xf>
    <xf numFmtId="0" fontId="42" fillId="0" borderId="0" xfId="0" applyNumberFormat="1" applyFont="1" applyFill="1" applyAlignment="1" applyProtection="1">
      <alignment horizontal="center" vertical="center"/>
    </xf>
    <xf numFmtId="0" fontId="25" fillId="0" borderId="9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Alignment="1" applyProtection="1"/>
    <xf numFmtId="0" fontId="43" fillId="0" borderId="0" xfId="0" applyFont="1" applyFill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2" fontId="44" fillId="0" borderId="10" xfId="0" applyNumberFormat="1" applyFont="1" applyFill="1" applyBorder="1" applyAlignment="1" applyProtection="1">
      <alignment horizontal="right"/>
    </xf>
    <xf numFmtId="0" fontId="36" fillId="0" borderId="0" xfId="0" applyNumberFormat="1" applyFont="1" applyFill="1" applyAlignment="1" applyProtection="1">
      <alignment vertical="top"/>
    </xf>
    <xf numFmtId="0" fontId="0" fillId="0" borderId="0" xfId="0" applyFill="1" applyAlignment="1">
      <alignment vertical="top"/>
    </xf>
    <xf numFmtId="2" fontId="45" fillId="0" borderId="10" xfId="0" applyNumberFormat="1" applyFont="1" applyBorder="1" applyAlignment="1">
      <alignment horizontal="right" wrapText="1"/>
    </xf>
    <xf numFmtId="0" fontId="2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>
      <alignment vertical="top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41" fillId="0" borderId="0" xfId="0" applyNumberFormat="1" applyFont="1" applyFill="1" applyAlignment="1" applyProtection="1"/>
    <xf numFmtId="0" fontId="46" fillId="0" borderId="0" xfId="92" applyFont="1"/>
    <xf numFmtId="0" fontId="21" fillId="0" borderId="0" xfId="92"/>
    <xf numFmtId="0" fontId="32" fillId="0" borderId="0" xfId="92" applyFont="1"/>
    <xf numFmtId="0" fontId="46" fillId="0" borderId="0" xfId="92" applyFont="1" applyAlignment="1"/>
    <xf numFmtId="4" fontId="44" fillId="0" borderId="10" xfId="0" applyNumberFormat="1" applyFont="1" applyFill="1" applyBorder="1" applyAlignment="1" applyProtection="1">
      <alignment horizontal="right"/>
    </xf>
    <xf numFmtId="0" fontId="27" fillId="0" borderId="0" xfId="92" applyFont="1"/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4" fontId="40" fillId="0" borderId="10" xfId="0" applyNumberFormat="1" applyFont="1" applyFill="1" applyBorder="1" applyAlignment="1" applyProtection="1">
      <alignment horizontal="right"/>
    </xf>
    <xf numFmtId="2" fontId="40" fillId="0" borderId="10" xfId="0" applyNumberFormat="1" applyFont="1" applyFill="1" applyBorder="1" applyAlignment="1" applyProtection="1">
      <alignment horizontal="right"/>
    </xf>
    <xf numFmtId="4" fontId="26" fillId="0" borderId="10" xfId="0" applyNumberFormat="1" applyFont="1" applyFill="1" applyBorder="1" applyAlignment="1" applyProtection="1">
      <alignment horizontal="right"/>
    </xf>
    <xf numFmtId="4" fontId="50" fillId="0" borderId="10" xfId="0" applyNumberFormat="1" applyFont="1" applyFill="1" applyBorder="1" applyAlignment="1" applyProtection="1">
      <alignment horizontal="right"/>
    </xf>
    <xf numFmtId="2" fontId="51" fillId="0" borderId="10" xfId="0" applyNumberFormat="1" applyFont="1" applyBorder="1" applyAlignment="1">
      <alignment horizontal="right" wrapText="1"/>
    </xf>
    <xf numFmtId="2" fontId="30" fillId="0" borderId="10" xfId="91" applyNumberFormat="1" applyFont="1" applyBorder="1" applyAlignment="1">
      <alignment horizontal="right"/>
    </xf>
    <xf numFmtId="2" fontId="26" fillId="0" borderId="10" xfId="0" applyNumberFormat="1" applyFont="1" applyFill="1" applyBorder="1" applyAlignment="1" applyProtection="1">
      <alignment horizontal="right"/>
    </xf>
    <xf numFmtId="0" fontId="52" fillId="0" borderId="10" xfId="0" applyFont="1" applyBorder="1" applyAlignment="1">
      <alignment vertical="center" wrapText="1"/>
    </xf>
    <xf numFmtId="4" fontId="2" fillId="0" borderId="0" xfId="0" applyNumberFormat="1" applyFont="1" applyFill="1" applyAlignment="1" applyProtection="1">
      <alignment vertical="top"/>
    </xf>
    <xf numFmtId="2" fontId="2" fillId="0" borderId="0" xfId="0" applyNumberFormat="1" applyFont="1" applyFill="1" applyAlignment="1" applyProtection="1">
      <alignment vertical="top"/>
    </xf>
    <xf numFmtId="0" fontId="55" fillId="0" borderId="0" xfId="88" applyFont="1" applyBorder="1" applyAlignment="1" applyProtection="1">
      <alignment horizontal="left" vertical="top" wrapText="1"/>
    </xf>
    <xf numFmtId="0" fontId="47" fillId="0" borderId="0" xfId="88"/>
    <xf numFmtId="0" fontId="56" fillId="0" borderId="0" xfId="88" applyFont="1" applyBorder="1" applyAlignment="1" applyProtection="1">
      <alignment vertical="top" wrapText="1"/>
    </xf>
    <xf numFmtId="0" fontId="57" fillId="0" borderId="0" xfId="88" applyFont="1" applyBorder="1" applyAlignment="1" applyProtection="1">
      <alignment horizontal="center" vertical="center" wrapText="1"/>
    </xf>
    <xf numFmtId="0" fontId="58" fillId="0" borderId="0" xfId="88" applyFont="1" applyBorder="1" applyAlignment="1" applyProtection="1">
      <alignment vertical="center" wrapText="1"/>
    </xf>
    <xf numFmtId="0" fontId="59" fillId="0" borderId="0" xfId="88" applyFont="1" applyBorder="1" applyAlignment="1" applyProtection="1">
      <alignment horizontal="center" vertical="top" wrapText="1"/>
    </xf>
    <xf numFmtId="0" fontId="60" fillId="0" borderId="0" xfId="88" applyFont="1" applyBorder="1" applyAlignment="1" applyProtection="1">
      <alignment horizontal="left" vertical="top" wrapText="1"/>
    </xf>
    <xf numFmtId="0" fontId="61" fillId="0" borderId="0" xfId="88" applyFont="1" applyBorder="1" applyAlignment="1" applyProtection="1">
      <alignment horizontal="left" vertical="top" wrapText="1"/>
    </xf>
    <xf numFmtId="0" fontId="62" fillId="0" borderId="11" xfId="88" applyFont="1" applyBorder="1" applyAlignment="1" applyProtection="1">
      <alignment horizontal="center" vertical="center" wrapText="1"/>
    </xf>
    <xf numFmtId="0" fontId="63" fillId="0" borderId="11" xfId="88" applyFont="1" applyBorder="1" applyAlignment="1" applyProtection="1">
      <alignment horizontal="center" vertical="top" wrapText="1"/>
    </xf>
    <xf numFmtId="165" fontId="64" fillId="0" borderId="11" xfId="88" applyNumberFormat="1" applyFont="1" applyBorder="1" applyAlignment="1" applyProtection="1">
      <alignment horizontal="right" vertical="top" wrapText="1"/>
    </xf>
    <xf numFmtId="0" fontId="57" fillId="0" borderId="11" xfId="88" applyFont="1" applyBorder="1" applyAlignment="1" applyProtection="1">
      <alignment horizontal="center" vertical="top" wrapText="1"/>
    </xf>
    <xf numFmtId="165" fontId="53" fillId="0" borderId="11" xfId="88" applyNumberFormat="1" applyFont="1" applyBorder="1" applyAlignment="1" applyProtection="1">
      <alignment horizontal="right" vertical="top" wrapText="1"/>
    </xf>
    <xf numFmtId="0" fontId="57" fillId="0" borderId="12" xfId="88" applyFont="1" applyBorder="1" applyAlignment="1" applyProtection="1">
      <alignment horizontal="center" vertical="top" wrapText="1"/>
    </xf>
    <xf numFmtId="0" fontId="57" fillId="0" borderId="10" xfId="88" applyFont="1" applyBorder="1" applyAlignment="1" applyProtection="1">
      <alignment horizontal="center" vertical="top" wrapText="1"/>
    </xf>
    <xf numFmtId="2" fontId="65" fillId="0" borderId="0" xfId="88" applyNumberFormat="1" applyFont="1"/>
    <xf numFmtId="0" fontId="66" fillId="0" borderId="13" xfId="88" applyFont="1" applyBorder="1" applyAlignment="1" applyProtection="1">
      <alignment vertical="top" wrapText="1"/>
    </xf>
    <xf numFmtId="0" fontId="67" fillId="0" borderId="14" xfId="88" applyFont="1" applyBorder="1" applyAlignment="1" applyProtection="1">
      <alignment vertical="top" wrapText="1"/>
    </xf>
    <xf numFmtId="0" fontId="67" fillId="0" borderId="14" xfId="88" applyFont="1" applyBorder="1" applyAlignment="1" applyProtection="1">
      <alignment horizontal="center" vertical="top" wrapText="1"/>
    </xf>
    <xf numFmtId="0" fontId="68" fillId="0" borderId="0" xfId="88" applyFont="1" applyBorder="1" applyAlignment="1" applyProtection="1">
      <alignment horizontal="left" vertical="top" wrapText="1"/>
    </xf>
    <xf numFmtId="0" fontId="65" fillId="0" borderId="0" xfId="86" applyFont="1" applyAlignment="1">
      <alignment horizontal="left"/>
    </xf>
    <xf numFmtId="0" fontId="70" fillId="0" borderId="0" xfId="86" applyNumberFormat="1" applyFont="1" applyAlignment="1">
      <alignment horizontal="center" vertical="center"/>
    </xf>
    <xf numFmtId="0" fontId="73" fillId="0" borderId="15" xfId="86" applyNumberFormat="1" applyFont="1" applyBorder="1" applyAlignment="1">
      <alignment horizontal="center" vertical="center" wrapText="1"/>
    </xf>
    <xf numFmtId="1" fontId="65" fillId="0" borderId="10" xfId="86" applyNumberFormat="1" applyFont="1" applyBorder="1" applyAlignment="1">
      <alignment horizontal="center" vertical="center"/>
    </xf>
    <xf numFmtId="0" fontId="74" fillId="0" borderId="0" xfId="86" applyFont="1" applyAlignment="1">
      <alignment horizontal="left"/>
    </xf>
    <xf numFmtId="0" fontId="65" fillId="0" borderId="16" xfId="86" applyNumberFormat="1" applyFont="1" applyBorder="1" applyAlignment="1">
      <alignment horizontal="left" vertical="top" wrapText="1"/>
    </xf>
    <xf numFmtId="3" fontId="75" fillId="0" borderId="17" xfId="86" applyNumberFormat="1" applyFont="1" applyBorder="1" applyAlignment="1">
      <alignment horizontal="right" vertical="center"/>
    </xf>
    <xf numFmtId="3" fontId="75" fillId="0" borderId="10" xfId="86" applyNumberFormat="1" applyFont="1" applyBorder="1" applyAlignment="1">
      <alignment horizontal="right" vertical="center"/>
    </xf>
    <xf numFmtId="0" fontId="75" fillId="0" borderId="16" xfId="86" applyNumberFormat="1" applyFont="1" applyBorder="1" applyAlignment="1">
      <alignment horizontal="right" vertical="center"/>
    </xf>
    <xf numFmtId="0" fontId="75" fillId="0" borderId="10" xfId="86" applyNumberFormat="1" applyFont="1" applyBorder="1" applyAlignment="1">
      <alignment horizontal="right" vertical="center"/>
    </xf>
    <xf numFmtId="167" fontId="65" fillId="0" borderId="17" xfId="86" applyNumberFormat="1" applyFont="1" applyBorder="1" applyAlignment="1">
      <alignment horizontal="center" vertical="center"/>
    </xf>
    <xf numFmtId="168" fontId="65" fillId="0" borderId="10" xfId="86" applyNumberFormat="1" applyFont="1" applyBorder="1" applyAlignment="1">
      <alignment horizontal="center" vertical="center" wrapText="1"/>
    </xf>
    <xf numFmtId="169" fontId="65" fillId="0" borderId="10" xfId="86" applyNumberFormat="1" applyFont="1" applyBorder="1" applyAlignment="1">
      <alignment horizontal="center" vertical="center" wrapText="1"/>
    </xf>
    <xf numFmtId="0" fontId="76" fillId="0" borderId="0" xfId="86" applyFont="1" applyAlignment="1">
      <alignment horizontal="left"/>
    </xf>
    <xf numFmtId="0" fontId="75" fillId="0" borderId="17" xfId="86" applyNumberFormat="1" applyFont="1" applyBorder="1" applyAlignment="1">
      <alignment horizontal="right" vertical="center"/>
    </xf>
    <xf numFmtId="0" fontId="69" fillId="0" borderId="0" xfId="86"/>
    <xf numFmtId="3" fontId="79" fillId="0" borderId="10" xfId="86" applyNumberFormat="1" applyFont="1" applyBorder="1" applyAlignment="1">
      <alignment horizontal="right" vertical="center"/>
    </xf>
    <xf numFmtId="0" fontId="79" fillId="0" borderId="16" xfId="86" applyNumberFormat="1" applyFont="1" applyBorder="1" applyAlignment="1">
      <alignment horizontal="right" vertical="center"/>
    </xf>
    <xf numFmtId="0" fontId="79" fillId="0" borderId="10" xfId="86" applyNumberFormat="1" applyFont="1" applyBorder="1" applyAlignment="1">
      <alignment horizontal="right" vertical="center"/>
    </xf>
    <xf numFmtId="0" fontId="80" fillId="0" borderId="0" xfId="86" applyFont="1" applyAlignment="1">
      <alignment horizontal="left"/>
    </xf>
    <xf numFmtId="0" fontId="65" fillId="29" borderId="16" xfId="86" applyNumberFormat="1" applyFont="1" applyFill="1" applyBorder="1" applyAlignment="1">
      <alignment horizontal="left" vertical="top" wrapText="1"/>
    </xf>
    <xf numFmtId="0" fontId="26" fillId="0" borderId="0" xfId="93" applyFont="1"/>
    <xf numFmtId="0" fontId="26" fillId="0" borderId="0" xfId="93" applyFont="1" applyAlignment="1">
      <alignment horizontal="center" vertical="top"/>
    </xf>
    <xf numFmtId="0" fontId="26" fillId="0" borderId="0" xfId="93" applyFont="1" applyAlignment="1">
      <alignment horizontal="center"/>
    </xf>
    <xf numFmtId="3" fontId="26" fillId="0" borderId="0" xfId="93" applyNumberFormat="1" applyFont="1" applyAlignment="1">
      <alignment horizontal="right" vertical="top"/>
    </xf>
    <xf numFmtId="0" fontId="35" fillId="0" borderId="0" xfId="89" applyFont="1"/>
    <xf numFmtId="3" fontId="35" fillId="0" borderId="0" xfId="89" applyNumberFormat="1" applyFont="1" applyAlignment="1">
      <alignment horizontal="center" vertical="top"/>
    </xf>
    <xf numFmtId="0" fontId="35" fillId="0" borderId="0" xfId="89" applyFont="1" applyAlignment="1">
      <alignment vertical="top"/>
    </xf>
    <xf numFmtId="0" fontId="35" fillId="0" borderId="10" xfId="93" applyFont="1" applyBorder="1" applyAlignment="1">
      <alignment horizontal="center" vertical="top" wrapText="1"/>
    </xf>
    <xf numFmtId="3" fontId="35" fillId="0" borderId="10" xfId="93" applyNumberFormat="1" applyFont="1" applyBorder="1" applyAlignment="1">
      <alignment horizontal="center" vertical="top" wrapText="1"/>
    </xf>
    <xf numFmtId="0" fontId="26" fillId="0" borderId="10" xfId="93" applyFont="1" applyBorder="1" applyAlignment="1">
      <alignment horizontal="center" vertical="top"/>
    </xf>
    <xf numFmtId="0" fontId="26" fillId="0" borderId="10" xfId="93" applyFont="1" applyBorder="1" applyAlignment="1">
      <alignment horizontal="center"/>
    </xf>
    <xf numFmtId="3" fontId="26" fillId="0" borderId="10" xfId="93" applyNumberFormat="1" applyFont="1" applyBorder="1" applyAlignment="1">
      <alignment horizontal="center" vertical="top"/>
    </xf>
    <xf numFmtId="3" fontId="26" fillId="0" borderId="10" xfId="93" applyNumberFormat="1" applyFont="1" applyBorder="1" applyAlignment="1">
      <alignment horizontal="right" vertical="top"/>
    </xf>
    <xf numFmtId="3" fontId="2" fillId="0" borderId="10" xfId="93" applyNumberFormat="1" applyFont="1" applyBorder="1" applyAlignment="1">
      <alignment horizontal="right" vertical="top"/>
    </xf>
    <xf numFmtId="0" fontId="52" fillId="0" borderId="10" xfId="93" applyFont="1" applyBorder="1" applyAlignment="1">
      <alignment horizontal="center" vertical="top"/>
    </xf>
    <xf numFmtId="0" fontId="26" fillId="29" borderId="10" xfId="93" applyFont="1" applyFill="1" applyBorder="1" applyAlignment="1">
      <alignment horizontal="center" vertical="top"/>
    </xf>
    <xf numFmtId="3" fontId="35" fillId="27" borderId="10" xfId="93" applyNumberFormat="1" applyFont="1" applyFill="1" applyBorder="1" applyAlignment="1">
      <alignment horizontal="right" vertical="top"/>
    </xf>
    <xf numFmtId="3" fontId="82" fillId="27" borderId="10" xfId="93" applyNumberFormat="1" applyFont="1" applyFill="1" applyBorder="1" applyAlignment="1">
      <alignment horizontal="right" vertical="top"/>
    </xf>
    <xf numFmtId="0" fontId="26" fillId="0" borderId="0" xfId="93" applyFont="1" applyBorder="1" applyAlignment="1">
      <alignment horizontal="center" vertical="top"/>
    </xf>
    <xf numFmtId="0" fontId="26" fillId="0" borderId="0" xfId="93" applyFont="1" applyBorder="1" applyAlignment="1">
      <alignment horizontal="center"/>
    </xf>
    <xf numFmtId="3" fontId="26" fillId="0" borderId="0" xfId="93" applyNumberFormat="1" applyFont="1" applyBorder="1" applyAlignment="1">
      <alignment horizontal="center" vertical="top"/>
    </xf>
    <xf numFmtId="0" fontId="26" fillId="0" borderId="0" xfId="93" applyFont="1" applyBorder="1"/>
    <xf numFmtId="3" fontId="26" fillId="0" borderId="0" xfId="93" applyNumberFormat="1" applyFont="1" applyBorder="1" applyAlignment="1">
      <alignment horizontal="right" vertical="top"/>
    </xf>
    <xf numFmtId="0" fontId="26" fillId="0" borderId="10" xfId="93" applyFont="1" applyBorder="1" applyAlignment="1">
      <alignment horizontal="center" vertical="center"/>
    </xf>
    <xf numFmtId="0" fontId="35" fillId="0" borderId="10" xfId="93" applyFont="1" applyBorder="1" applyAlignment="1">
      <alignment horizontal="center"/>
    </xf>
    <xf numFmtId="0" fontId="50" fillId="0" borderId="10" xfId="93" applyFont="1" applyBorder="1" applyAlignment="1">
      <alignment wrapText="1"/>
    </xf>
    <xf numFmtId="0" fontId="50" fillId="0" borderId="10" xfId="93" applyFont="1" applyFill="1" applyBorder="1"/>
    <xf numFmtId="3" fontId="35" fillId="0" borderId="10" xfId="93" applyNumberFormat="1" applyFont="1" applyBorder="1" applyAlignment="1">
      <alignment horizontal="right" vertical="top"/>
    </xf>
    <xf numFmtId="0" fontId="35" fillId="0" borderId="0" xfId="93" applyFont="1"/>
    <xf numFmtId="3" fontId="26" fillId="0" borderId="10" xfId="93" applyNumberFormat="1" applyFont="1" applyFill="1" applyBorder="1" applyAlignment="1">
      <alignment horizontal="right" vertical="top"/>
    </xf>
    <xf numFmtId="0" fontId="82" fillId="0" borderId="10" xfId="93" applyFont="1" applyFill="1" applyBorder="1" applyAlignment="1">
      <alignment horizontal="center" vertical="top"/>
    </xf>
    <xf numFmtId="0" fontId="82" fillId="0" borderId="10" xfId="93" applyFont="1" applyFill="1" applyBorder="1" applyAlignment="1">
      <alignment horizontal="center"/>
    </xf>
    <xf numFmtId="0" fontId="35" fillId="0" borderId="10" xfId="93" applyFont="1" applyFill="1" applyBorder="1"/>
    <xf numFmtId="0" fontId="82" fillId="0" borderId="0" xfId="93" applyFont="1" applyFill="1"/>
    <xf numFmtId="3" fontId="82" fillId="0" borderId="0" xfId="93" applyNumberFormat="1" applyFont="1" applyFill="1"/>
    <xf numFmtId="0" fontId="82" fillId="0" borderId="10" xfId="93" applyFont="1" applyBorder="1"/>
    <xf numFmtId="3" fontId="26" fillId="0" borderId="0" xfId="93" applyNumberFormat="1" applyFont="1" applyFill="1" applyAlignment="1">
      <alignment horizontal="left" vertical="top"/>
    </xf>
    <xf numFmtId="0" fontId="26" fillId="0" borderId="0" xfId="93" applyFont="1" applyFill="1" applyAlignment="1">
      <alignment horizontal="center" vertical="top"/>
    </xf>
    <xf numFmtId="0" fontId="26" fillId="0" borderId="0" xfId="93" applyFont="1" applyFill="1" applyAlignment="1">
      <alignment horizontal="center"/>
    </xf>
    <xf numFmtId="0" fontId="26" fillId="0" borderId="0" xfId="93" applyFont="1" applyFill="1"/>
    <xf numFmtId="3" fontId="26" fillId="0" borderId="0" xfId="93" applyNumberFormat="1" applyFont="1" applyFill="1" applyAlignment="1">
      <alignment horizontal="right" vertical="top"/>
    </xf>
    <xf numFmtId="1" fontId="35" fillId="0" borderId="9" xfId="89" applyNumberFormat="1" applyFont="1" applyFill="1" applyBorder="1" applyAlignment="1">
      <alignment horizontal="center" vertical="top"/>
    </xf>
    <xf numFmtId="3" fontId="83" fillId="0" borderId="0" xfId="93" applyNumberFormat="1" applyFont="1" applyAlignment="1">
      <alignment horizontal="right" vertical="top"/>
    </xf>
    <xf numFmtId="0" fontId="50" fillId="0" borderId="10" xfId="93" applyFont="1" applyFill="1" applyBorder="1" applyAlignment="1">
      <alignment horizontal="center" vertical="top"/>
    </xf>
    <xf numFmtId="0" fontId="25" fillId="0" borderId="0" xfId="88" applyFont="1" applyFill="1"/>
    <xf numFmtId="0" fontId="27" fillId="0" borderId="0" xfId="88" applyNumberFormat="1" applyFont="1" applyFill="1" applyAlignment="1" applyProtection="1"/>
    <xf numFmtId="0" fontId="2" fillId="0" borderId="0" xfId="88" applyFont="1" applyFill="1"/>
    <xf numFmtId="0" fontId="3" fillId="0" borderId="0" xfId="88" applyNumberFormat="1" applyFont="1" applyFill="1" applyBorder="1" applyAlignment="1" applyProtection="1">
      <alignment horizontal="center" vertical="top" wrapText="1"/>
    </xf>
    <xf numFmtId="0" fontId="27" fillId="0" borderId="9" xfId="88" applyFont="1" applyFill="1" applyBorder="1" applyAlignment="1">
      <alignment horizontal="center"/>
    </xf>
    <xf numFmtId="0" fontId="27" fillId="0" borderId="0" xfId="88" applyFont="1" applyFill="1" applyBorder="1" applyAlignment="1">
      <alignment horizontal="center"/>
    </xf>
    <xf numFmtId="0" fontId="27" fillId="0" borderId="0" xfId="88" applyNumberFormat="1" applyFont="1" applyFill="1" applyBorder="1" applyAlignment="1" applyProtection="1">
      <alignment horizontal="center" vertical="top"/>
    </xf>
    <xf numFmtId="0" fontId="27" fillId="0" borderId="9" xfId="88" applyNumberFormat="1" applyFont="1" applyFill="1" applyBorder="1" applyAlignment="1" applyProtection="1">
      <alignment horizontal="right" vertical="center"/>
    </xf>
    <xf numFmtId="0" fontId="25" fillId="0" borderId="18" xfId="88" applyFont="1" applyBorder="1" applyAlignment="1">
      <alignment horizontal="center" vertical="center" wrapText="1"/>
    </xf>
    <xf numFmtId="0" fontId="25" fillId="0" borderId="18" xfId="88" applyNumberFormat="1" applyFont="1" applyFill="1" applyBorder="1" applyAlignment="1" applyProtection="1">
      <alignment horizontal="center" vertical="center" wrapText="1"/>
    </xf>
    <xf numFmtId="0" fontId="25" fillId="0" borderId="10" xfId="88" applyFont="1" applyBorder="1" applyAlignment="1">
      <alignment horizontal="center" vertical="center" wrapText="1"/>
    </xf>
    <xf numFmtId="0" fontId="25" fillId="0" borderId="18" xfId="88" applyFont="1" applyBorder="1" applyAlignment="1">
      <alignment vertical="center" wrapText="1"/>
    </xf>
    <xf numFmtId="49" fontId="25" fillId="0" borderId="10" xfId="88" applyNumberFormat="1" applyFont="1" applyBorder="1" applyAlignment="1">
      <alignment horizontal="center" vertical="center" wrapText="1"/>
    </xf>
    <xf numFmtId="2" fontId="3" fillId="30" borderId="10" xfId="92" quotePrefix="1" applyNumberFormat="1" applyFont="1" applyFill="1" applyBorder="1" applyAlignment="1">
      <alignment horizontal="center" vertical="center" wrapText="1"/>
    </xf>
    <xf numFmtId="164" fontId="29" fillId="0" borderId="10" xfId="75" applyNumberFormat="1" applyFont="1" applyBorder="1" applyAlignment="1">
      <alignment vertical="center"/>
    </xf>
    <xf numFmtId="0" fontId="2" fillId="0" borderId="0" xfId="88" applyFont="1" applyFill="1" applyAlignment="1">
      <alignment vertical="center"/>
    </xf>
    <xf numFmtId="2" fontId="25" fillId="0" borderId="10" xfId="92" applyNumberFormat="1" applyFont="1" applyBorder="1" applyAlignment="1">
      <alignment vertical="center" wrapText="1"/>
    </xf>
    <xf numFmtId="0" fontId="25" fillId="30" borderId="10" xfId="88" applyFont="1" applyFill="1" applyBorder="1" applyAlignment="1">
      <alignment vertical="center" wrapText="1"/>
    </xf>
    <xf numFmtId="0" fontId="25" fillId="0" borderId="10" xfId="88" applyFont="1" applyBorder="1" applyAlignment="1">
      <alignment wrapText="1"/>
    </xf>
    <xf numFmtId="164" fontId="29" fillId="0" borderId="10" xfId="75" applyNumberFormat="1" applyFont="1" applyBorder="1">
      <alignment vertical="top"/>
    </xf>
    <xf numFmtId="2" fontId="25" fillId="0" borderId="10" xfId="92" applyNumberFormat="1" applyFont="1" applyFill="1" applyBorder="1" applyAlignment="1">
      <alignment vertical="center" wrapText="1"/>
    </xf>
    <xf numFmtId="0" fontId="25" fillId="0" borderId="10" xfId="88" applyFont="1" applyFill="1" applyBorder="1" applyAlignment="1">
      <alignment horizontal="center" vertical="center"/>
    </xf>
    <xf numFmtId="0" fontId="25" fillId="0" borderId="10" xfId="90" applyNumberFormat="1" applyFont="1" applyFill="1" applyBorder="1" applyAlignment="1" applyProtection="1">
      <alignment horizontal="center" vertical="center" wrapText="1"/>
    </xf>
    <xf numFmtId="0" fontId="27" fillId="0" borderId="0" xfId="88" applyFont="1" applyFill="1"/>
    <xf numFmtId="0" fontId="25" fillId="0" borderId="10" xfId="88" applyFont="1" applyFill="1" applyBorder="1" applyAlignment="1">
      <alignment horizontal="center"/>
    </xf>
    <xf numFmtId="0" fontId="25" fillId="0" borderId="10" xfId="88" applyFont="1" applyFill="1" applyBorder="1"/>
    <xf numFmtId="2" fontId="19" fillId="0" borderId="10" xfId="92" applyNumberFormat="1" applyFont="1" applyBorder="1" applyAlignment="1">
      <alignment vertical="center" wrapText="1"/>
    </xf>
    <xf numFmtId="0" fontId="25" fillId="30" borderId="10" xfId="88" applyFont="1" applyFill="1" applyBorder="1" applyAlignment="1">
      <alignment wrapText="1"/>
    </xf>
    <xf numFmtId="0" fontId="27" fillId="0" borderId="10" xfId="88" applyFont="1" applyBorder="1" applyAlignment="1">
      <alignment horizontal="center" vertical="center" wrapText="1"/>
    </xf>
    <xf numFmtId="49" fontId="27" fillId="0" borderId="10" xfId="88" applyNumberFormat="1" applyFont="1" applyBorder="1" applyAlignment="1">
      <alignment horizontal="center" vertical="center" wrapText="1"/>
    </xf>
    <xf numFmtId="0" fontId="27" fillId="0" borderId="10" xfId="88" applyFont="1" applyBorder="1" applyAlignment="1">
      <alignment horizontal="justify" vertical="center" wrapText="1"/>
    </xf>
    <xf numFmtId="164" fontId="31" fillId="0" borderId="10" xfId="88" applyNumberFormat="1" applyFont="1" applyBorder="1" applyAlignment="1">
      <alignment vertical="justify"/>
    </xf>
    <xf numFmtId="0" fontId="27" fillId="0" borderId="0" xfId="88" applyNumberFormat="1" applyFont="1" applyFill="1" applyBorder="1" applyAlignment="1" applyProtection="1">
      <alignment vertical="center" wrapText="1"/>
    </xf>
    <xf numFmtId="0" fontId="25" fillId="0" borderId="0" xfId="88" applyNumberFormat="1" applyFont="1" applyFill="1" applyAlignment="1" applyProtection="1">
      <alignment horizontal="left" vertical="top"/>
    </xf>
    <xf numFmtId="0" fontId="25" fillId="0" borderId="0" xfId="88" applyNumberFormat="1" applyFont="1" applyFill="1" applyAlignment="1" applyProtection="1">
      <alignment vertical="center"/>
    </xf>
    <xf numFmtId="170" fontId="65" fillId="0" borderId="17" xfId="86" applyNumberFormat="1" applyFont="1" applyFill="1" applyBorder="1" applyAlignment="1">
      <alignment horizontal="center" vertical="center"/>
    </xf>
    <xf numFmtId="168" fontId="65" fillId="0" borderId="10" xfId="86" applyNumberFormat="1" applyFont="1" applyFill="1" applyBorder="1" applyAlignment="1">
      <alignment horizontal="center" vertical="center" wrapText="1"/>
    </xf>
    <xf numFmtId="169" fontId="65" fillId="0" borderId="10" xfId="86" applyNumberFormat="1" applyFont="1" applyFill="1" applyBorder="1" applyAlignment="1">
      <alignment horizontal="center" vertical="center" wrapText="1"/>
    </xf>
    <xf numFmtId="1" fontId="65" fillId="0" borderId="10" xfId="86" applyNumberFormat="1" applyFont="1" applyFill="1" applyBorder="1" applyAlignment="1">
      <alignment horizontal="center" vertical="center" wrapText="1"/>
    </xf>
    <xf numFmtId="3" fontId="65" fillId="0" borderId="0" xfId="86" applyNumberFormat="1" applyFont="1" applyAlignment="1">
      <alignment horizontal="left"/>
    </xf>
    <xf numFmtId="166" fontId="74" fillId="31" borderId="17" xfId="86" applyNumberFormat="1" applyFont="1" applyFill="1" applyBorder="1" applyAlignment="1">
      <alignment horizontal="center" vertical="center" wrapText="1"/>
    </xf>
    <xf numFmtId="0" fontId="74" fillId="31" borderId="10" xfId="86" applyNumberFormat="1" applyFont="1" applyFill="1" applyBorder="1" applyAlignment="1">
      <alignment horizontal="center" vertical="center"/>
    </xf>
    <xf numFmtId="0" fontId="74" fillId="31" borderId="16" xfId="86" applyNumberFormat="1" applyFont="1" applyFill="1" applyBorder="1" applyAlignment="1">
      <alignment horizontal="left" vertical="top" wrapText="1"/>
    </xf>
    <xf numFmtId="3" fontId="74" fillId="31" borderId="17" xfId="86" applyNumberFormat="1" applyFont="1" applyFill="1" applyBorder="1" applyAlignment="1">
      <alignment horizontal="right" vertical="center"/>
    </xf>
    <xf numFmtId="3" fontId="74" fillId="31" borderId="10" xfId="86" applyNumberFormat="1" applyFont="1" applyFill="1" applyBorder="1" applyAlignment="1">
      <alignment horizontal="right" vertical="center"/>
    </xf>
    <xf numFmtId="3" fontId="74" fillId="31" borderId="19" xfId="86" applyNumberFormat="1" applyFont="1" applyFill="1" applyBorder="1" applyAlignment="1">
      <alignment horizontal="right" vertical="center"/>
    </xf>
    <xf numFmtId="0" fontId="74" fillId="31" borderId="16" xfId="86" applyNumberFormat="1" applyFont="1" applyFill="1" applyBorder="1" applyAlignment="1">
      <alignment horizontal="center" vertical="top" wrapText="1"/>
    </xf>
    <xf numFmtId="3" fontId="77" fillId="31" borderId="10" xfId="86" applyNumberFormat="1" applyFont="1" applyFill="1" applyBorder="1" applyAlignment="1">
      <alignment horizontal="right" vertical="center"/>
    </xf>
    <xf numFmtId="1" fontId="74" fillId="31" borderId="17" xfId="86" applyNumberFormat="1" applyFont="1" applyFill="1" applyBorder="1" applyAlignment="1">
      <alignment horizontal="center" vertical="center" wrapText="1"/>
    </xf>
    <xf numFmtId="0" fontId="74" fillId="31" borderId="20" xfId="86" applyNumberFormat="1" applyFont="1" applyFill="1" applyBorder="1" applyAlignment="1">
      <alignment horizontal="center" vertical="center"/>
    </xf>
    <xf numFmtId="3" fontId="77" fillId="31" borderId="21" xfId="86" applyNumberFormat="1" applyFont="1" applyFill="1" applyBorder="1" applyAlignment="1">
      <alignment horizontal="right" vertical="center"/>
    </xf>
    <xf numFmtId="3" fontId="77" fillId="31" borderId="20" xfId="86" applyNumberFormat="1" applyFont="1" applyFill="1" applyBorder="1" applyAlignment="1">
      <alignment horizontal="right" vertical="center"/>
    </xf>
    <xf numFmtId="3" fontId="77" fillId="31" borderId="22" xfId="86" applyNumberFormat="1" applyFont="1" applyFill="1" applyBorder="1" applyAlignment="1">
      <alignment horizontal="right" vertical="center"/>
    </xf>
    <xf numFmtId="3" fontId="75" fillId="27" borderId="17" xfId="86" applyNumberFormat="1" applyFont="1" applyFill="1" applyBorder="1" applyAlignment="1">
      <alignment horizontal="right" vertical="center"/>
    </xf>
    <xf numFmtId="0" fontId="75" fillId="27" borderId="17" xfId="86" applyNumberFormat="1" applyFont="1" applyFill="1" applyBorder="1" applyAlignment="1">
      <alignment horizontal="right" vertical="center"/>
    </xf>
    <xf numFmtId="3" fontId="74" fillId="31" borderId="23" xfId="86" applyNumberFormat="1" applyFont="1" applyFill="1" applyBorder="1" applyAlignment="1">
      <alignment horizontal="right" vertical="center"/>
    </xf>
    <xf numFmtId="3" fontId="74" fillId="31" borderId="24" xfId="86" applyNumberFormat="1" applyFont="1" applyFill="1" applyBorder="1" applyAlignment="1">
      <alignment horizontal="right" vertical="center"/>
    </xf>
    <xf numFmtId="1" fontId="65" fillId="0" borderId="25" xfId="86" applyNumberFormat="1" applyFont="1" applyBorder="1" applyAlignment="1">
      <alignment horizontal="center" vertical="center"/>
    </xf>
    <xf numFmtId="3" fontId="74" fillId="31" borderId="26" xfId="86" applyNumberFormat="1" applyFont="1" applyFill="1" applyBorder="1" applyAlignment="1">
      <alignment horizontal="right" vertical="center"/>
    </xf>
    <xf numFmtId="1" fontId="65" fillId="0" borderId="17" xfId="86" applyNumberFormat="1" applyFont="1" applyBorder="1" applyAlignment="1">
      <alignment horizontal="center" vertical="center"/>
    </xf>
    <xf numFmtId="3" fontId="77" fillId="31" borderId="27" xfId="86" applyNumberFormat="1" applyFont="1" applyFill="1" applyBorder="1" applyAlignment="1">
      <alignment horizontal="right" vertical="center"/>
    </xf>
    <xf numFmtId="3" fontId="77" fillId="31" borderId="28" xfId="86" applyNumberFormat="1" applyFont="1" applyFill="1" applyBorder="1" applyAlignment="1">
      <alignment horizontal="right" vertical="center"/>
    </xf>
    <xf numFmtId="3" fontId="74" fillId="31" borderId="29" xfId="86" applyNumberFormat="1" applyFont="1" applyFill="1" applyBorder="1" applyAlignment="1">
      <alignment horizontal="right" vertical="center"/>
    </xf>
    <xf numFmtId="0" fontId="75" fillId="0" borderId="25" xfId="86" applyNumberFormat="1" applyFont="1" applyBorder="1" applyAlignment="1">
      <alignment horizontal="right" vertical="center"/>
    </xf>
    <xf numFmtId="3" fontId="77" fillId="31" borderId="23" xfId="86" applyNumberFormat="1" applyFont="1" applyFill="1" applyBorder="1" applyAlignment="1">
      <alignment horizontal="right" vertical="center"/>
    </xf>
    <xf numFmtId="167" fontId="65" fillId="0" borderId="17" xfId="86" applyNumberFormat="1" applyFont="1" applyFill="1" applyBorder="1" applyAlignment="1">
      <alignment horizontal="center" vertical="center"/>
    </xf>
    <xf numFmtId="0" fontId="25" fillId="0" borderId="0" xfId="92" applyFont="1"/>
    <xf numFmtId="0" fontId="45" fillId="0" borderId="11" xfId="88" applyNumberFormat="1" applyFont="1" applyBorder="1" applyAlignment="1" applyProtection="1">
      <alignment horizontal="right" vertical="top" wrapText="1"/>
    </xf>
    <xf numFmtId="0" fontId="26" fillId="0" borderId="10" xfId="93" applyNumberFormat="1" applyFont="1" applyBorder="1" applyAlignment="1">
      <alignment horizontal="right" vertical="top"/>
    </xf>
    <xf numFmtId="0" fontId="45" fillId="0" borderId="30" xfId="88" applyFont="1" applyBorder="1" applyAlignment="1" applyProtection="1">
      <alignment horizontal="center" vertical="top" wrapText="1"/>
    </xf>
    <xf numFmtId="0" fontId="45" fillId="0" borderId="10" xfId="88" applyNumberFormat="1" applyFont="1" applyBorder="1" applyAlignment="1" applyProtection="1">
      <alignment horizontal="right" vertical="top" wrapText="1"/>
    </xf>
    <xf numFmtId="0" fontId="45" fillId="0" borderId="0" xfId="88" applyFont="1" applyBorder="1" applyAlignment="1" applyProtection="1">
      <alignment horizontal="center" vertical="top" wrapText="1"/>
    </xf>
    <xf numFmtId="0" fontId="26" fillId="0" borderId="25" xfId="93" applyFont="1" applyBorder="1" applyAlignment="1">
      <alignment horizontal="center" vertical="top"/>
    </xf>
    <xf numFmtId="0" fontId="45" fillId="0" borderId="11" xfId="88" applyFont="1" applyBorder="1" applyAlignment="1" applyProtection="1">
      <alignment horizontal="center" vertical="top" wrapText="1"/>
    </xf>
    <xf numFmtId="0" fontId="45" fillId="0" borderId="10" xfId="88" applyFont="1" applyBorder="1" applyAlignment="1" applyProtection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6" fillId="0" borderId="10" xfId="93" applyFont="1" applyFill="1" applyBorder="1" applyAlignment="1">
      <alignment horizontal="center" vertical="top"/>
    </xf>
    <xf numFmtId="3" fontId="77" fillId="27" borderId="17" xfId="86" applyNumberFormat="1" applyFont="1" applyFill="1" applyBorder="1" applyAlignment="1">
      <alignment horizontal="right" vertical="center"/>
    </xf>
    <xf numFmtId="3" fontId="77" fillId="0" borderId="10" xfId="86" applyNumberFormat="1" applyFont="1" applyBorder="1" applyAlignment="1">
      <alignment horizontal="right" vertical="center"/>
    </xf>
    <xf numFmtId="0" fontId="77" fillId="27" borderId="17" xfId="86" applyNumberFormat="1" applyFont="1" applyFill="1" applyBorder="1" applyAlignment="1">
      <alignment horizontal="right" vertical="center"/>
    </xf>
    <xf numFmtId="0" fontId="77" fillId="0" borderId="10" xfId="86" applyNumberFormat="1" applyFont="1" applyBorder="1" applyAlignment="1">
      <alignment horizontal="right" vertical="center"/>
    </xf>
    <xf numFmtId="0" fontId="85" fillId="0" borderId="0" xfId="86" applyFont="1" applyAlignment="1">
      <alignment horizontal="left"/>
    </xf>
    <xf numFmtId="170" fontId="74" fillId="0" borderId="17" xfId="86" applyNumberFormat="1" applyFont="1" applyFill="1" applyBorder="1" applyAlignment="1">
      <alignment horizontal="center" vertical="center"/>
    </xf>
    <xf numFmtId="168" fontId="74" fillId="0" borderId="10" xfId="86" applyNumberFormat="1" applyFont="1" applyFill="1" applyBorder="1" applyAlignment="1">
      <alignment horizontal="center" vertical="center" wrapText="1"/>
    </xf>
    <xf numFmtId="169" fontId="74" fillId="0" borderId="10" xfId="86" applyNumberFormat="1" applyFont="1" applyFill="1" applyBorder="1" applyAlignment="1">
      <alignment horizontal="center" vertical="center" wrapText="1"/>
    </xf>
    <xf numFmtId="1" fontId="74" fillId="0" borderId="10" xfId="86" applyNumberFormat="1" applyFont="1" applyFill="1" applyBorder="1" applyAlignment="1">
      <alignment horizontal="center" vertical="center" wrapText="1"/>
    </xf>
    <xf numFmtId="167" fontId="74" fillId="0" borderId="17" xfId="86" applyNumberFormat="1" applyFont="1" applyFill="1" applyBorder="1" applyAlignment="1">
      <alignment horizontal="center" vertical="center"/>
    </xf>
    <xf numFmtId="0" fontId="74" fillId="0" borderId="16" xfId="86" applyNumberFormat="1" applyFont="1" applyFill="1" applyBorder="1" applyAlignment="1">
      <alignment horizontal="left" vertical="top" wrapText="1"/>
    </xf>
    <xf numFmtId="0" fontId="65" fillId="0" borderId="16" xfId="86" applyNumberFormat="1" applyFont="1" applyFill="1" applyBorder="1" applyAlignment="1">
      <alignment horizontal="left" vertical="top" wrapText="1"/>
    </xf>
    <xf numFmtId="167" fontId="78" fillId="0" borderId="17" xfId="86" applyNumberFormat="1" applyFont="1" applyFill="1" applyBorder="1" applyAlignment="1">
      <alignment horizontal="center" vertical="center"/>
    </xf>
    <xf numFmtId="168" fontId="78" fillId="0" borderId="10" xfId="86" applyNumberFormat="1" applyFont="1" applyFill="1" applyBorder="1" applyAlignment="1">
      <alignment horizontal="center" vertical="center" wrapText="1"/>
    </xf>
    <xf numFmtId="169" fontId="78" fillId="0" borderId="10" xfId="86" applyNumberFormat="1" applyFont="1" applyFill="1" applyBorder="1" applyAlignment="1">
      <alignment horizontal="center" vertical="center" wrapText="1"/>
    </xf>
    <xf numFmtId="0" fontId="78" fillId="0" borderId="16" xfId="86" applyNumberFormat="1" applyFont="1" applyFill="1" applyBorder="1" applyAlignment="1">
      <alignment horizontal="left" vertical="top" wrapText="1"/>
    </xf>
    <xf numFmtId="1" fontId="78" fillId="0" borderId="10" xfId="8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86" fillId="0" borderId="0" xfId="0" applyFont="1" applyAlignment="1">
      <alignment horizontal="center"/>
    </xf>
    <xf numFmtId="0" fontId="0" fillId="0" borderId="10" xfId="0" applyBorder="1" applyAlignment="1">
      <alignment wrapText="1"/>
    </xf>
    <xf numFmtId="0" fontId="40" fillId="0" borderId="10" xfId="0" applyFont="1" applyBorder="1" applyAlignment="1">
      <alignment horizontal="center" wrapText="1"/>
    </xf>
    <xf numFmtId="2" fontId="3" fillId="0" borderId="10" xfId="92" applyNumberFormat="1" applyFont="1" applyBorder="1" applyAlignment="1">
      <alignment vertical="center" wrapText="1"/>
    </xf>
    <xf numFmtId="0" fontId="40" fillId="0" borderId="10" xfId="0" quotePrefix="1" applyFont="1" applyBorder="1" applyAlignment="1">
      <alignment horizontal="center" wrapText="1"/>
    </xf>
    <xf numFmtId="0" fontId="0" fillId="0" borderId="10" xfId="0" applyFill="1" applyBorder="1" applyAlignment="1">
      <alignment wrapText="1"/>
    </xf>
    <xf numFmtId="2" fontId="26" fillId="30" borderId="10" xfId="92" quotePrefix="1" applyNumberFormat="1" applyFont="1" applyFill="1" applyBorder="1" applyAlignment="1">
      <alignment horizontal="left" vertical="center" wrapText="1"/>
    </xf>
    <xf numFmtId="3" fontId="75" fillId="27" borderId="23" xfId="86" applyNumberFormat="1" applyFont="1" applyFill="1" applyBorder="1" applyAlignment="1">
      <alignment horizontal="right" vertical="center"/>
    </xf>
    <xf numFmtId="0" fontId="75" fillId="0" borderId="26" xfId="86" applyNumberFormat="1" applyFont="1" applyBorder="1" applyAlignment="1">
      <alignment horizontal="right" vertical="center"/>
    </xf>
    <xf numFmtId="0" fontId="75" fillId="27" borderId="23" xfId="86" applyNumberFormat="1" applyFont="1" applyFill="1" applyBorder="1" applyAlignment="1">
      <alignment horizontal="right" vertical="center"/>
    </xf>
    <xf numFmtId="3" fontId="75" fillId="0" borderId="24" xfId="86" applyNumberFormat="1" applyFont="1" applyBorder="1" applyAlignment="1">
      <alignment horizontal="right" vertical="center"/>
    </xf>
    <xf numFmtId="0" fontId="0" fillId="0" borderId="0" xfId="0" applyAlignment="1"/>
    <xf numFmtId="0" fontId="49" fillId="0" borderId="10" xfId="0" applyFont="1" applyFill="1" applyBorder="1" applyAlignment="1">
      <alignment vertical="center" wrapText="1"/>
    </xf>
    <xf numFmtId="0" fontId="20" fillId="0" borderId="0" xfId="0" applyFont="1"/>
    <xf numFmtId="0" fontId="29" fillId="0" borderId="0" xfId="0" applyFont="1"/>
    <xf numFmtId="0" fontId="53" fillId="0" borderId="0" xfId="0" applyFont="1"/>
    <xf numFmtId="0" fontId="29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25" xfId="0" applyNumberFormat="1" applyFont="1" applyBorder="1" applyAlignment="1">
      <alignment horizontal="center" vertical="center"/>
    </xf>
    <xf numFmtId="49" fontId="19" fillId="0" borderId="25" xfId="0" quotePrefix="1" applyNumberFormat="1" applyFont="1" applyBorder="1" applyAlignment="1">
      <alignment horizontal="center" vertical="center"/>
    </xf>
    <xf numFmtId="12" fontId="19" fillId="0" borderId="10" xfId="0" applyNumberFormat="1" applyFont="1" applyBorder="1" applyAlignment="1">
      <alignment vertical="center" wrapText="1"/>
    </xf>
    <xf numFmtId="0" fontId="87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0" fontId="25" fillId="0" borderId="10" xfId="0" quotePrefix="1" applyFont="1" applyBorder="1" applyAlignment="1">
      <alignment horizontal="center" vertical="center"/>
    </xf>
    <xf numFmtId="12" fontId="25" fillId="0" borderId="10" xfId="0" applyNumberFormat="1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19" fillId="0" borderId="25" xfId="0" quotePrefix="1" applyFont="1" applyBorder="1" applyAlignment="1">
      <alignment horizontal="center" vertical="center"/>
    </xf>
    <xf numFmtId="0" fontId="25" fillId="0" borderId="25" xfId="0" quotePrefix="1" applyFont="1" applyBorder="1" applyAlignment="1">
      <alignment horizontal="center" vertical="center"/>
    </xf>
    <xf numFmtId="49" fontId="25" fillId="0" borderId="25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vertical="center" wrapText="1"/>
    </xf>
    <xf numFmtId="0" fontId="20" fillId="0" borderId="9" xfId="0" applyFont="1" applyBorder="1" applyAlignment="1">
      <alignment horizontal="left"/>
    </xf>
    <xf numFmtId="3" fontId="77" fillId="27" borderId="23" xfId="86" applyNumberFormat="1" applyFont="1" applyFill="1" applyBorder="1" applyAlignment="1">
      <alignment horizontal="right" vertical="center"/>
    </xf>
    <xf numFmtId="165" fontId="53" fillId="0" borderId="31" xfId="88" applyNumberFormat="1" applyFont="1" applyBorder="1" applyAlignment="1" applyProtection="1">
      <alignment horizontal="right" vertical="top" wrapText="1"/>
    </xf>
    <xf numFmtId="0" fontId="57" fillId="0" borderId="32" xfId="88" applyFont="1" applyBorder="1" applyAlignment="1" applyProtection="1">
      <alignment horizontal="center" vertical="top" wrapText="1"/>
    </xf>
    <xf numFmtId="165" fontId="53" fillId="0" borderId="12" xfId="88" applyNumberFormat="1" applyFont="1" applyBorder="1" applyAlignment="1" applyProtection="1">
      <alignment horizontal="right" vertical="top" wrapText="1"/>
    </xf>
    <xf numFmtId="0" fontId="62" fillId="0" borderId="33" xfId="88" applyFont="1" applyBorder="1" applyAlignment="1" applyProtection="1">
      <alignment horizontal="center" vertical="top" wrapText="1"/>
    </xf>
    <xf numFmtId="3" fontId="77" fillId="0" borderId="25" xfId="86" applyNumberFormat="1" applyFont="1" applyBorder="1" applyAlignment="1">
      <alignment horizontal="right" vertical="center"/>
    </xf>
    <xf numFmtId="169" fontId="89" fillId="0" borderId="10" xfId="86" applyNumberFormat="1" applyFont="1" applyFill="1" applyBorder="1" applyAlignment="1">
      <alignment horizontal="center" vertical="center" wrapText="1"/>
    </xf>
    <xf numFmtId="0" fontId="25" fillId="0" borderId="16" xfId="86" applyNumberFormat="1" applyFont="1" applyFill="1" applyBorder="1" applyAlignment="1">
      <alignment horizontal="left" vertical="top" wrapText="1"/>
    </xf>
    <xf numFmtId="0" fontId="90" fillId="0" borderId="16" xfId="86" applyNumberFormat="1" applyFont="1" applyFill="1" applyBorder="1" applyAlignment="1">
      <alignment horizontal="left" vertical="top" wrapText="1"/>
    </xf>
    <xf numFmtId="0" fontId="27" fillId="0" borderId="0" xfId="0" applyFont="1" applyAlignment="1">
      <alignment wrapText="1"/>
    </xf>
    <xf numFmtId="170" fontId="65" fillId="0" borderId="34" xfId="86" applyNumberFormat="1" applyFont="1" applyFill="1" applyBorder="1" applyAlignment="1">
      <alignment horizontal="center" vertical="center"/>
    </xf>
    <xf numFmtId="1" fontId="65" fillId="0" borderId="35" xfId="86" applyNumberFormat="1" applyFont="1" applyFill="1" applyBorder="1" applyAlignment="1">
      <alignment horizontal="center" vertical="center" wrapText="1"/>
    </xf>
    <xf numFmtId="169" fontId="65" fillId="0" borderId="35" xfId="86" applyNumberFormat="1" applyFont="1" applyFill="1" applyBorder="1" applyAlignment="1">
      <alignment horizontal="center" vertical="center" wrapText="1"/>
    </xf>
    <xf numFmtId="0" fontId="75" fillId="0" borderId="35" xfId="86" applyNumberFormat="1" applyFont="1" applyBorder="1" applyAlignment="1">
      <alignment horizontal="right" vertical="center"/>
    </xf>
    <xf numFmtId="0" fontId="75" fillId="0" borderId="36" xfId="86" applyNumberFormat="1" applyFont="1" applyBorder="1" applyAlignment="1">
      <alignment horizontal="right" vertical="center"/>
    </xf>
    <xf numFmtId="0" fontId="75" fillId="27" borderId="37" xfId="86" applyNumberFormat="1" applyFont="1" applyFill="1" applyBorder="1" applyAlignment="1">
      <alignment horizontal="right" vertical="center"/>
    </xf>
    <xf numFmtId="3" fontId="74" fillId="31" borderId="38" xfId="86" applyNumberFormat="1" applyFont="1" applyFill="1" applyBorder="1" applyAlignment="1">
      <alignment horizontal="right" vertical="center"/>
    </xf>
    <xf numFmtId="0" fontId="2" fillId="0" borderId="0" xfId="0" applyFont="1" applyAlignment="1">
      <alignment wrapText="1"/>
    </xf>
    <xf numFmtId="2" fontId="36" fillId="0" borderId="0" xfId="0" applyNumberFormat="1" applyFont="1" applyFill="1" applyAlignment="1" applyProtection="1">
      <alignment vertical="top"/>
    </xf>
    <xf numFmtId="0" fontId="29" fillId="0" borderId="10" xfId="0" applyFont="1" applyBorder="1" applyAlignment="1">
      <alignment wrapText="1"/>
    </xf>
    <xf numFmtId="3" fontId="75" fillId="0" borderId="25" xfId="86" applyNumberFormat="1" applyFont="1" applyBorder="1" applyAlignment="1">
      <alignment horizontal="right" vertical="center"/>
    </xf>
    <xf numFmtId="0" fontId="25" fillId="0" borderId="10" xfId="88" applyFont="1" applyFill="1" applyBorder="1" applyAlignment="1">
      <alignment wrapText="1"/>
    </xf>
    <xf numFmtId="0" fontId="43" fillId="0" borderId="0" xfId="0" applyFont="1" applyAlignment="1">
      <alignment wrapText="1"/>
    </xf>
    <xf numFmtId="0" fontId="57" fillId="0" borderId="18" xfId="88" applyFont="1" applyBorder="1" applyAlignment="1" applyProtection="1">
      <alignment horizontal="center" vertical="top" wrapText="1"/>
    </xf>
    <xf numFmtId="165" fontId="53" fillId="0" borderId="39" xfId="88" applyNumberFormat="1" applyFont="1" applyBorder="1" applyAlignment="1" applyProtection="1">
      <alignment horizontal="right" vertical="top" wrapText="1"/>
    </xf>
    <xf numFmtId="0" fontId="63" fillId="0" borderId="10" xfId="88" applyFont="1" applyBorder="1" applyAlignment="1" applyProtection="1">
      <alignment horizontal="center" vertical="top" wrapText="1"/>
    </xf>
    <xf numFmtId="165" fontId="64" fillId="0" borderId="10" xfId="88" applyNumberFormat="1" applyFont="1" applyBorder="1" applyAlignment="1" applyProtection="1">
      <alignment horizontal="right" vertical="top" wrapText="1"/>
    </xf>
    <xf numFmtId="165" fontId="64" fillId="0" borderId="31" xfId="88" applyNumberFormat="1" applyFont="1" applyBorder="1" applyAlignment="1" applyProtection="1">
      <alignment horizontal="right" vertical="top" wrapText="1"/>
    </xf>
    <xf numFmtId="0" fontId="64" fillId="0" borderId="11" xfId="88" applyFont="1" applyBorder="1" applyAlignment="1" applyProtection="1">
      <alignment horizontal="left" vertical="top" wrapText="1"/>
    </xf>
    <xf numFmtId="0" fontId="62" fillId="0" borderId="30" xfId="88" applyFont="1" applyBorder="1" applyAlignment="1" applyProtection="1">
      <alignment horizontal="center" vertical="center" wrapText="1"/>
    </xf>
    <xf numFmtId="0" fontId="62" fillId="0" borderId="31" xfId="88" applyFont="1" applyBorder="1" applyAlignment="1" applyProtection="1">
      <alignment horizontal="center" vertical="center" wrapText="1"/>
    </xf>
    <xf numFmtId="0" fontId="53" fillId="0" borderId="11" xfId="88" applyFont="1" applyBorder="1" applyAlignment="1" applyProtection="1">
      <alignment horizontal="left" vertical="top" wrapText="1"/>
    </xf>
    <xf numFmtId="0" fontId="64" fillId="0" borderId="11" xfId="88" applyFont="1" applyBorder="1" applyAlignment="1" applyProtection="1">
      <alignment horizontal="center" vertical="center" wrapText="1"/>
    </xf>
    <xf numFmtId="0" fontId="53" fillId="0" borderId="44" xfId="88" applyFont="1" applyBorder="1" applyAlignment="1" applyProtection="1">
      <alignment horizontal="left" vertical="top" wrapText="1"/>
    </xf>
    <xf numFmtId="0" fontId="53" fillId="0" borderId="45" xfId="88" applyFont="1" applyBorder="1" applyAlignment="1" applyProtection="1">
      <alignment horizontal="left" vertical="top" wrapText="1"/>
    </xf>
    <xf numFmtId="0" fontId="53" fillId="0" borderId="12" xfId="88" applyFont="1" applyBorder="1" applyAlignment="1" applyProtection="1">
      <alignment horizontal="left" vertical="top" wrapText="1"/>
    </xf>
    <xf numFmtId="0" fontId="53" fillId="0" borderId="30" xfId="88" applyFont="1" applyBorder="1" applyAlignment="1" applyProtection="1">
      <alignment horizontal="left" vertical="top" wrapText="1"/>
    </xf>
    <xf numFmtId="0" fontId="53" fillId="0" borderId="31" xfId="88" applyFont="1" applyBorder="1" applyAlignment="1" applyProtection="1">
      <alignment horizontal="left" vertical="top" wrapText="1"/>
    </xf>
    <xf numFmtId="0" fontId="28" fillId="0" borderId="0" xfId="88" applyFont="1" applyBorder="1" applyAlignment="1" applyProtection="1">
      <alignment horizontal="center" vertical="top" wrapText="1"/>
    </xf>
    <xf numFmtId="0" fontId="88" fillId="0" borderId="0" xfId="88" applyFont="1" applyBorder="1" applyAlignment="1" applyProtection="1">
      <alignment horizontal="center" vertical="center" wrapText="1"/>
    </xf>
    <xf numFmtId="0" fontId="62" fillId="0" borderId="12" xfId="88" applyFont="1" applyBorder="1" applyAlignment="1" applyProtection="1">
      <alignment horizontal="center" vertical="center" wrapText="1"/>
    </xf>
    <xf numFmtId="0" fontId="62" fillId="0" borderId="33" xfId="88" applyFont="1" applyBorder="1" applyAlignment="1" applyProtection="1">
      <alignment horizontal="center" vertical="center" wrapText="1"/>
    </xf>
    <xf numFmtId="0" fontId="62" fillId="0" borderId="42" xfId="88" applyFont="1" applyBorder="1" applyAlignment="1" applyProtection="1">
      <alignment horizontal="center" vertical="center" wrapText="1"/>
    </xf>
    <xf numFmtId="0" fontId="62" fillId="0" borderId="40" xfId="88" applyFont="1" applyBorder="1" applyAlignment="1" applyProtection="1">
      <alignment horizontal="center" vertical="center" wrapText="1"/>
    </xf>
    <xf numFmtId="0" fontId="62" fillId="0" borderId="41" xfId="88" applyFont="1" applyBorder="1" applyAlignment="1" applyProtection="1">
      <alignment horizontal="center" vertical="center" wrapText="1"/>
    </xf>
    <xf numFmtId="0" fontId="62" fillId="0" borderId="48" xfId="88" applyFont="1" applyBorder="1" applyAlignment="1" applyProtection="1">
      <alignment horizontal="center" vertical="center" wrapText="1"/>
    </xf>
    <xf numFmtId="0" fontId="59" fillId="0" borderId="0" xfId="88" applyFont="1" applyBorder="1" applyAlignment="1" applyProtection="1">
      <alignment horizontal="center" vertical="top" wrapText="1"/>
    </xf>
    <xf numFmtId="0" fontId="57" fillId="0" borderId="13" xfId="88" applyFont="1" applyBorder="1" applyAlignment="1" applyProtection="1">
      <alignment horizontal="right" vertical="center" wrapText="1"/>
    </xf>
    <xf numFmtId="0" fontId="64" fillId="0" borderId="30" xfId="88" applyFont="1" applyBorder="1" applyAlignment="1" applyProtection="1">
      <alignment horizontal="left" vertical="top" wrapText="1"/>
    </xf>
    <xf numFmtId="0" fontId="64" fillId="0" borderId="31" xfId="88" applyFont="1" applyBorder="1" applyAlignment="1" applyProtection="1">
      <alignment horizontal="left" vertical="top" wrapText="1"/>
    </xf>
    <xf numFmtId="0" fontId="67" fillId="0" borderId="14" xfId="88" applyFont="1" applyBorder="1" applyAlignment="1" applyProtection="1">
      <alignment horizontal="center" vertical="top" wrapText="1"/>
    </xf>
    <xf numFmtId="0" fontId="62" fillId="0" borderId="0" xfId="88" applyFont="1" applyBorder="1" applyAlignment="1" applyProtection="1">
      <alignment horizontal="left" vertical="top" wrapText="1"/>
    </xf>
    <xf numFmtId="0" fontId="53" fillId="0" borderId="25" xfId="88" applyFont="1" applyBorder="1" applyAlignment="1" applyProtection="1">
      <alignment horizontal="center" vertical="top" wrapText="1"/>
    </xf>
    <xf numFmtId="0" fontId="53" fillId="0" borderId="24" xfId="88" applyFont="1" applyBorder="1" applyAlignment="1" applyProtection="1">
      <alignment horizontal="center" vertical="top" wrapText="1"/>
    </xf>
    <xf numFmtId="0" fontId="62" fillId="0" borderId="41" xfId="88" applyFont="1" applyBorder="1" applyAlignment="1" applyProtection="1">
      <alignment horizontal="left" vertical="top" wrapText="1"/>
    </xf>
    <xf numFmtId="0" fontId="62" fillId="0" borderId="48" xfId="88" applyFont="1" applyBorder="1" applyAlignment="1" applyProtection="1">
      <alignment horizontal="left" vertical="top" wrapText="1"/>
    </xf>
    <xf numFmtId="0" fontId="53" fillId="0" borderId="25" xfId="88" applyFont="1" applyBorder="1" applyAlignment="1" applyProtection="1">
      <alignment horizontal="left" vertical="top" wrapText="1"/>
    </xf>
    <xf numFmtId="0" fontId="53" fillId="0" borderId="43" xfId="88" applyFont="1" applyBorder="1" applyAlignment="1" applyProtection="1">
      <alignment horizontal="left" vertical="top" wrapText="1"/>
    </xf>
    <xf numFmtId="0" fontId="66" fillId="0" borderId="13" xfId="88" applyFont="1" applyBorder="1" applyAlignment="1" applyProtection="1">
      <alignment horizontal="center" vertical="top" wrapText="1"/>
    </xf>
    <xf numFmtId="0" fontId="62" fillId="0" borderId="11" xfId="88" applyFont="1" applyBorder="1" applyAlignment="1" applyProtection="1">
      <alignment horizontal="center" vertical="center" wrapText="1"/>
    </xf>
    <xf numFmtId="0" fontId="84" fillId="0" borderId="31" xfId="0" applyFont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53" fillId="0" borderId="42" xfId="88" applyFont="1" applyBorder="1" applyAlignment="1" applyProtection="1">
      <alignment horizontal="left" vertical="top" wrapText="1"/>
    </xf>
    <xf numFmtId="0" fontId="53" fillId="0" borderId="40" xfId="88" applyFont="1" applyBorder="1" applyAlignment="1" applyProtection="1">
      <alignment horizontal="left" vertical="top" wrapText="1"/>
    </xf>
    <xf numFmtId="0" fontId="53" fillId="0" borderId="46" xfId="88" applyFont="1" applyBorder="1" applyAlignment="1" applyProtection="1">
      <alignment horizontal="center" vertical="top" wrapText="1"/>
    </xf>
    <xf numFmtId="0" fontId="53" fillId="0" borderId="47" xfId="88" applyFont="1" applyBorder="1" applyAlignment="1" applyProtection="1">
      <alignment horizontal="center" vertical="top" wrapText="1"/>
    </xf>
    <xf numFmtId="0" fontId="64" fillId="0" borderId="10" xfId="88" applyFont="1" applyBorder="1" applyAlignment="1" applyProtection="1">
      <alignment horizontal="center" vertical="top" wrapText="1"/>
    </xf>
    <xf numFmtId="0" fontId="27" fillId="0" borderId="0" xfId="0" applyNumberFormat="1" applyFont="1" applyFill="1" applyAlignment="1" applyProtection="1">
      <alignment horizontal="center" vertical="center" wrapText="1"/>
    </xf>
    <xf numFmtId="0" fontId="33" fillId="0" borderId="0" xfId="0" applyNumberFormat="1" applyFont="1" applyFill="1" applyAlignment="1" applyProtection="1">
      <alignment horizontal="right" vertical="center"/>
    </xf>
    <xf numFmtId="0" fontId="27" fillId="0" borderId="0" xfId="0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49" fontId="34" fillId="0" borderId="0" xfId="0" applyNumberFormat="1" applyFont="1" applyFill="1" applyAlignment="1">
      <alignment horizontal="left" vertical="center"/>
    </xf>
    <xf numFmtId="0" fontId="0" fillId="0" borderId="0" xfId="0" applyAlignment="1"/>
    <xf numFmtId="0" fontId="18" fillId="0" borderId="0" xfId="0" applyFont="1" applyFill="1" applyAlignment="1">
      <alignment horizontal="left" vertical="center"/>
    </xf>
    <xf numFmtId="0" fontId="42" fillId="0" borderId="0" xfId="0" applyNumberFormat="1" applyFont="1" applyFill="1" applyAlignment="1" applyProtection="1">
      <alignment horizontal="center" vertical="center"/>
    </xf>
    <xf numFmtId="0" fontId="31" fillId="0" borderId="13" xfId="88" applyFont="1" applyBorder="1" applyAlignment="1" applyProtection="1">
      <alignment horizontal="center" vertical="top" wrapText="1"/>
    </xf>
    <xf numFmtId="0" fontId="73" fillId="0" borderId="58" xfId="86" applyNumberFormat="1" applyFont="1" applyBorder="1" applyAlignment="1">
      <alignment horizontal="center" vertical="center" wrapText="1"/>
    </xf>
    <xf numFmtId="0" fontId="73" fillId="0" borderId="38" xfId="86" applyNumberFormat="1" applyFont="1" applyBorder="1" applyAlignment="1">
      <alignment horizontal="center" vertical="center" wrapText="1"/>
    </xf>
    <xf numFmtId="0" fontId="73" fillId="0" borderId="59" xfId="86" applyNumberFormat="1" applyFont="1" applyBorder="1" applyAlignment="1">
      <alignment horizontal="center" vertical="center" wrapText="1"/>
    </xf>
    <xf numFmtId="0" fontId="73" fillId="0" borderId="32" xfId="86" applyNumberFormat="1" applyFont="1" applyBorder="1" applyAlignment="1">
      <alignment horizontal="center" vertical="center" wrapText="1"/>
    </xf>
    <xf numFmtId="0" fontId="73" fillId="0" borderId="50" xfId="86" applyNumberFormat="1" applyFont="1" applyBorder="1" applyAlignment="1">
      <alignment horizontal="center" vertical="center" wrapText="1"/>
    </xf>
    <xf numFmtId="0" fontId="73" fillId="0" borderId="49" xfId="86" applyNumberFormat="1" applyFont="1" applyBorder="1" applyAlignment="1">
      <alignment horizontal="center" vertical="center" wrapText="1"/>
    </xf>
    <xf numFmtId="0" fontId="65" fillId="0" borderId="44" xfId="86" applyNumberFormat="1" applyFont="1" applyBorder="1" applyAlignment="1">
      <alignment horizontal="center"/>
    </xf>
    <xf numFmtId="0" fontId="73" fillId="0" borderId="60" xfId="86" applyNumberFormat="1" applyFont="1" applyBorder="1" applyAlignment="1">
      <alignment horizontal="center" vertical="center" wrapText="1"/>
    </xf>
    <xf numFmtId="0" fontId="73" fillId="0" borderId="61" xfId="86" applyNumberFormat="1" applyFont="1" applyBorder="1" applyAlignment="1">
      <alignment horizontal="center" vertical="center" wrapText="1"/>
    </xf>
    <xf numFmtId="0" fontId="73" fillId="0" borderId="10" xfId="86" applyNumberFormat="1" applyFont="1" applyBorder="1" applyAlignment="1">
      <alignment horizontal="center" vertical="center" wrapText="1"/>
    </xf>
    <xf numFmtId="0" fontId="73" fillId="0" borderId="51" xfId="86" applyNumberFormat="1" applyFont="1" applyBorder="1" applyAlignment="1">
      <alignment horizontal="center" vertical="center" wrapText="1"/>
    </xf>
    <xf numFmtId="0" fontId="73" fillId="0" borderId="52" xfId="86" applyNumberFormat="1" applyFont="1" applyBorder="1" applyAlignment="1">
      <alignment horizontal="center" vertical="center" wrapText="1"/>
    </xf>
    <xf numFmtId="0" fontId="71" fillId="0" borderId="53" xfId="86" applyNumberFormat="1" applyFont="1" applyBorder="1" applyAlignment="1">
      <alignment horizontal="center" vertical="center" wrapText="1"/>
    </xf>
    <xf numFmtId="0" fontId="71" fillId="0" borderId="37" xfId="86" applyNumberFormat="1" applyFont="1" applyBorder="1" applyAlignment="1">
      <alignment horizontal="center" vertical="center" wrapText="1"/>
    </xf>
    <xf numFmtId="0" fontId="71" fillId="0" borderId="52" xfId="86" applyNumberFormat="1" applyFont="1" applyBorder="1" applyAlignment="1">
      <alignment horizontal="center" vertical="center" wrapText="1"/>
    </xf>
    <xf numFmtId="0" fontId="72" fillId="0" borderId="54" xfId="86" applyNumberFormat="1" applyFont="1" applyBorder="1" applyAlignment="1">
      <alignment horizontal="center" vertical="center" wrapText="1"/>
    </xf>
    <xf numFmtId="0" fontId="72" fillId="0" borderId="35" xfId="86" applyNumberFormat="1" applyFont="1" applyBorder="1" applyAlignment="1">
      <alignment horizontal="center" vertical="center" wrapText="1"/>
    </xf>
    <xf numFmtId="0" fontId="72" fillId="0" borderId="50" xfId="86" applyNumberFormat="1" applyFont="1" applyBorder="1" applyAlignment="1">
      <alignment horizontal="center" vertical="center" wrapText="1"/>
    </xf>
    <xf numFmtId="0" fontId="71" fillId="0" borderId="54" xfId="86" applyNumberFormat="1" applyFont="1" applyBorder="1" applyAlignment="1">
      <alignment horizontal="center" vertical="center" wrapText="1"/>
    </xf>
    <xf numFmtId="0" fontId="71" fillId="0" borderId="35" xfId="86" applyNumberFormat="1" applyFont="1" applyBorder="1" applyAlignment="1">
      <alignment horizontal="center" vertical="center" wrapText="1"/>
    </xf>
    <xf numFmtId="0" fontId="71" fillId="0" borderId="50" xfId="86" applyNumberFormat="1" applyFont="1" applyBorder="1" applyAlignment="1">
      <alignment horizontal="center" vertical="center" wrapText="1"/>
    </xf>
    <xf numFmtId="0" fontId="73" fillId="0" borderId="55" xfId="86" applyNumberFormat="1" applyFont="1" applyBorder="1" applyAlignment="1">
      <alignment horizontal="center" vertical="center" wrapText="1"/>
    </xf>
    <xf numFmtId="0" fontId="73" fillId="0" borderId="56" xfId="86" applyNumberFormat="1" applyFont="1" applyBorder="1" applyAlignment="1">
      <alignment horizontal="center" vertical="center" wrapText="1"/>
    </xf>
    <xf numFmtId="0" fontId="73" fillId="0" borderId="57" xfId="86" applyNumberFormat="1" applyFont="1" applyBorder="1" applyAlignment="1">
      <alignment horizontal="center" vertical="center" wrapText="1"/>
    </xf>
    <xf numFmtId="0" fontId="65" fillId="0" borderId="0" xfId="86" applyNumberFormat="1" applyFont="1" applyAlignment="1">
      <alignment horizontal="left" vertical="center" wrapText="1"/>
    </xf>
    <xf numFmtId="0" fontId="65" fillId="0" borderId="0" xfId="86" applyNumberFormat="1" applyFont="1" applyAlignment="1">
      <alignment horizontal="left" vertical="top" wrapText="1"/>
    </xf>
    <xf numFmtId="0" fontId="70" fillId="0" borderId="0" xfId="86" applyNumberFormat="1" applyFont="1" applyAlignment="1">
      <alignment horizontal="center" vertical="center" wrapText="1"/>
    </xf>
    <xf numFmtId="1" fontId="65" fillId="0" borderId="0" xfId="86" applyNumberFormat="1" applyFont="1" applyAlignment="1">
      <alignment horizontal="center"/>
    </xf>
    <xf numFmtId="0" fontId="27" fillId="0" borderId="0" xfId="92" applyFont="1" applyAlignment="1">
      <alignment horizontal="left"/>
    </xf>
    <xf numFmtId="0" fontId="82" fillId="0" borderId="10" xfId="93" applyFont="1" applyBorder="1" applyAlignment="1">
      <alignment horizontal="left" vertical="top"/>
    </xf>
    <xf numFmtId="0" fontId="52" fillId="0" borderId="25" xfId="93" applyFont="1" applyBorder="1" applyAlignment="1">
      <alignment horizontal="left" vertical="top" wrapText="1"/>
    </xf>
    <xf numFmtId="0" fontId="52" fillId="0" borderId="24" xfId="93" applyFont="1" applyBorder="1" applyAlignment="1">
      <alignment horizontal="left" vertical="top" wrapText="1"/>
    </xf>
    <xf numFmtId="0" fontId="26" fillId="0" borderId="25" xfId="93" applyFont="1" applyFill="1" applyBorder="1" applyAlignment="1">
      <alignment horizontal="center" vertical="top" wrapText="1"/>
    </xf>
    <xf numFmtId="0" fontId="26" fillId="0" borderId="24" xfId="93" applyFont="1" applyFill="1" applyBorder="1" applyAlignment="1">
      <alignment horizontal="center" vertical="top" wrapText="1"/>
    </xf>
    <xf numFmtId="0" fontId="26" fillId="0" borderId="10" xfId="93" applyFont="1" applyBorder="1" applyAlignment="1">
      <alignment horizontal="left" vertical="top" wrapText="1"/>
    </xf>
    <xf numFmtId="0" fontId="35" fillId="0" borderId="10" xfId="93" applyFont="1" applyBorder="1" applyAlignment="1">
      <alignment horizontal="center" vertical="center"/>
    </xf>
    <xf numFmtId="0" fontId="52" fillId="0" borderId="10" xfId="93" applyFont="1" applyBorder="1" applyAlignment="1">
      <alignment horizontal="left" vertical="top" wrapText="1"/>
    </xf>
    <xf numFmtId="0" fontId="35" fillId="0" borderId="10" xfId="93" applyFont="1" applyBorder="1" applyAlignment="1">
      <alignment horizontal="left" vertical="top"/>
    </xf>
    <xf numFmtId="0" fontId="3" fillId="0" borderId="0" xfId="93" applyFont="1" applyBorder="1" applyAlignment="1">
      <alignment horizontal="center"/>
    </xf>
    <xf numFmtId="0" fontId="3" fillId="0" borderId="0" xfId="93" applyFont="1" applyBorder="1" applyAlignment="1">
      <alignment horizontal="right"/>
    </xf>
    <xf numFmtId="0" fontId="35" fillId="0" borderId="10" xfId="93" applyFont="1" applyBorder="1" applyAlignment="1">
      <alignment horizontal="center"/>
    </xf>
    <xf numFmtId="0" fontId="2" fillId="0" borderId="10" xfId="93" applyFont="1" applyBorder="1" applyAlignment="1">
      <alignment horizontal="left" vertical="top" wrapText="1"/>
    </xf>
    <xf numFmtId="0" fontId="26" fillId="0" borderId="25" xfId="93" applyFont="1" applyFill="1" applyBorder="1" applyAlignment="1">
      <alignment horizontal="left" vertical="top" wrapText="1"/>
    </xf>
    <xf numFmtId="0" fontId="26" fillId="0" borderId="24" xfId="93" applyFont="1" applyFill="1" applyBorder="1" applyAlignment="1">
      <alignment horizontal="left" vertical="top" wrapText="1"/>
    </xf>
    <xf numFmtId="0" fontId="50" fillId="0" borderId="10" xfId="93" applyFont="1" applyBorder="1" applyAlignment="1">
      <alignment horizontal="left" vertical="top" wrapText="1"/>
    </xf>
    <xf numFmtId="0" fontId="26" fillId="29" borderId="25" xfId="93" applyFont="1" applyFill="1" applyBorder="1" applyAlignment="1">
      <alignment horizontal="left" vertical="top" wrapText="1"/>
    </xf>
    <xf numFmtId="0" fontId="26" fillId="29" borderId="24" xfId="93" applyFont="1" applyFill="1" applyBorder="1" applyAlignment="1">
      <alignment horizontal="left" vertical="top" wrapText="1"/>
    </xf>
    <xf numFmtId="0" fontId="45" fillId="0" borderId="30" xfId="88" applyFont="1" applyBorder="1" applyAlignment="1" applyProtection="1">
      <alignment horizontal="left" vertical="top" wrapText="1"/>
    </xf>
    <xf numFmtId="0" fontId="45" fillId="0" borderId="31" xfId="88" applyFont="1" applyBorder="1" applyAlignment="1" applyProtection="1">
      <alignment horizontal="left" vertical="top" wrapText="1"/>
    </xf>
    <xf numFmtId="0" fontId="45" fillId="0" borderId="25" xfId="88" applyFont="1" applyBorder="1" applyAlignment="1" applyProtection="1">
      <alignment horizontal="left" vertical="top" wrapText="1"/>
    </xf>
    <xf numFmtId="0" fontId="45" fillId="0" borderId="43" xfId="88" applyFont="1" applyBorder="1" applyAlignment="1" applyProtection="1">
      <alignment horizontal="left" vertical="top" wrapText="1"/>
    </xf>
    <xf numFmtId="0" fontId="26" fillId="0" borderId="25" xfId="0" applyFont="1" applyBorder="1" applyAlignment="1">
      <alignment horizontal="left" wrapText="1"/>
    </xf>
    <xf numFmtId="0" fontId="26" fillId="0" borderId="24" xfId="0" applyFont="1" applyBorder="1" applyAlignment="1">
      <alignment horizontal="left" wrapText="1"/>
    </xf>
    <xf numFmtId="0" fontId="26" fillId="0" borderId="10" xfId="0" applyFont="1" applyBorder="1" applyAlignment="1">
      <alignment horizontal="left" vertical="top" wrapText="1"/>
    </xf>
    <xf numFmtId="0" fontId="45" fillId="0" borderId="10" xfId="88" applyFont="1" applyBorder="1" applyAlignment="1" applyProtection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6" fillId="0" borderId="25" xfId="93" applyFont="1" applyBorder="1" applyAlignment="1">
      <alignment horizontal="left" vertical="top" wrapText="1"/>
    </xf>
    <xf numFmtId="0" fontId="26" fillId="0" borderId="24" xfId="93" applyFont="1" applyBorder="1" applyAlignment="1">
      <alignment horizontal="left" vertical="top" wrapText="1"/>
    </xf>
    <xf numFmtId="0" fontId="3" fillId="0" borderId="0" xfId="93" applyFont="1" applyFill="1" applyAlignment="1">
      <alignment horizontal="center" vertical="center"/>
    </xf>
    <xf numFmtId="3" fontId="3" fillId="0" borderId="0" xfId="93" applyNumberFormat="1" applyFont="1" applyFill="1" applyAlignment="1">
      <alignment horizontal="center" vertical="top"/>
    </xf>
    <xf numFmtId="3" fontId="3" fillId="0" borderId="0" xfId="93" applyNumberFormat="1" applyFont="1" applyFill="1" applyAlignment="1">
      <alignment horizontal="right" vertical="top"/>
    </xf>
    <xf numFmtId="0" fontId="3" fillId="0" borderId="0" xfId="93" applyFont="1" applyAlignment="1">
      <alignment horizontal="center"/>
    </xf>
    <xf numFmtId="0" fontId="3" fillId="0" borderId="0" xfId="93" applyFont="1" applyAlignment="1">
      <alignment horizontal="right"/>
    </xf>
    <xf numFmtId="0" fontId="35" fillId="0" borderId="10" xfId="93" applyFont="1" applyBorder="1" applyAlignment="1">
      <alignment horizontal="center" vertical="top" wrapText="1"/>
    </xf>
    <xf numFmtId="0" fontId="26" fillId="0" borderId="10" xfId="93" applyFont="1" applyBorder="1" applyAlignment="1">
      <alignment horizontal="center"/>
    </xf>
    <xf numFmtId="0" fontId="26" fillId="0" borderId="0" xfId="93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25" fillId="0" borderId="32" xfId="88" applyNumberFormat="1" applyFont="1" applyFill="1" applyBorder="1" applyAlignment="1" applyProtection="1">
      <alignment horizontal="center" vertical="center" wrapText="1"/>
    </xf>
    <xf numFmtId="0" fontId="47" fillId="0" borderId="18" xfId="88" applyBorder="1" applyAlignment="1">
      <alignment horizontal="center" vertical="center" wrapText="1"/>
    </xf>
    <xf numFmtId="0" fontId="25" fillId="0" borderId="32" xfId="88" applyNumberFormat="1" applyFont="1" applyFill="1" applyBorder="1" applyAlignment="1" applyProtection="1">
      <alignment vertical="center" wrapText="1"/>
    </xf>
    <xf numFmtId="0" fontId="47" fillId="0" borderId="18" xfId="88" applyBorder="1" applyAlignment="1">
      <alignment vertical="center" wrapText="1"/>
    </xf>
    <xf numFmtId="0" fontId="27" fillId="0" borderId="0" xfId="88" applyNumberFormat="1" applyFont="1" applyFill="1" applyBorder="1" applyAlignment="1" applyProtection="1">
      <alignment horizontal="left" vertical="center" wrapText="1"/>
    </xf>
    <xf numFmtId="0" fontId="27" fillId="0" borderId="0" xfId="92" applyFont="1" applyAlignment="1">
      <alignment horizontal="right"/>
    </xf>
    <xf numFmtId="0" fontId="25" fillId="0" borderId="32" xfId="88" applyFont="1" applyBorder="1" applyAlignment="1">
      <alignment horizontal="center" vertical="center" wrapText="1"/>
    </xf>
    <xf numFmtId="0" fontId="25" fillId="0" borderId="18" xfId="88" applyFont="1" applyBorder="1" applyAlignment="1">
      <alignment horizontal="center" vertical="center" wrapText="1"/>
    </xf>
    <xf numFmtId="0" fontId="25" fillId="0" borderId="18" xfId="88" applyNumberFormat="1" applyFont="1" applyFill="1" applyBorder="1" applyAlignment="1" applyProtection="1">
      <alignment horizontal="center" vertical="center" wrapText="1"/>
    </xf>
    <xf numFmtId="0" fontId="25" fillId="0" borderId="25" xfId="88" applyFont="1" applyBorder="1" applyAlignment="1">
      <alignment horizontal="center" vertical="center" wrapText="1"/>
    </xf>
    <xf numFmtId="0" fontId="25" fillId="0" borderId="24" xfId="88" applyFont="1" applyBorder="1" applyAlignment="1">
      <alignment horizontal="center" vertical="center" wrapText="1"/>
    </xf>
    <xf numFmtId="0" fontId="27" fillId="0" borderId="0" xfId="88" applyFont="1" applyAlignment="1">
      <alignment horizontal="left" vertical="center" wrapText="1"/>
    </xf>
    <xf numFmtId="0" fontId="25" fillId="0" borderId="0" xfId="88" applyNumberFormat="1" applyFont="1" applyFill="1" applyAlignment="1" applyProtection="1">
      <alignment horizontal="center" vertical="center"/>
    </xf>
    <xf numFmtId="0" fontId="25" fillId="0" borderId="0" xfId="88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3" fillId="0" borderId="9" xfId="88" applyNumberFormat="1" applyFont="1" applyFill="1" applyBorder="1" applyAlignment="1" applyProtection="1">
      <alignment horizontal="center"/>
    </xf>
    <xf numFmtId="0" fontId="3" fillId="0" borderId="0" xfId="88" applyNumberFormat="1" applyFont="1" applyFill="1" applyBorder="1" applyAlignment="1" applyProtection="1">
      <alignment horizontal="center" vertical="top" wrapText="1"/>
    </xf>
    <xf numFmtId="0" fontId="19" fillId="0" borderId="0" xfId="88" applyNumberFormat="1" applyFont="1" applyFill="1" applyBorder="1" applyAlignment="1" applyProtection="1">
      <alignment horizontal="center" wrapText="1"/>
    </xf>
    <xf numFmtId="0" fontId="29" fillId="0" borderId="0" xfId="0" applyFont="1" applyAlignment="1">
      <alignment wrapText="1"/>
    </xf>
    <xf numFmtId="0" fontId="87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/>
    </xf>
    <xf numFmtId="0" fontId="2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08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/>
    <cellStyle name="60% - Акцент2" xfId="26"/>
    <cellStyle name="60% - Акцент3" xfId="27"/>
    <cellStyle name="60% - Акцент4" xfId="28"/>
    <cellStyle name="60% - Акцент5" xfId="29"/>
    <cellStyle name="60% -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Local Bud Plan 2003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вод " xfId="51"/>
    <cellStyle name="Вывод" xfId="52"/>
    <cellStyle name="Вычисление" xfId="53"/>
    <cellStyle name="Гарний" xfId="54"/>
    <cellStyle name="Добре" xfId="55"/>
    <cellStyle name="Звичайний 10" xfId="56"/>
    <cellStyle name="Звичайний 11" xfId="57"/>
    <cellStyle name="Звичайний 12" xfId="58"/>
    <cellStyle name="Звичайний 13" xfId="59"/>
    <cellStyle name="Звичайний 14" xfId="60"/>
    <cellStyle name="Звичайний 15" xfId="61"/>
    <cellStyle name="Звичайний 16" xfId="62"/>
    <cellStyle name="Звичайний 17" xfId="63"/>
    <cellStyle name="Звичайний 18" xfId="64"/>
    <cellStyle name="Звичайний 19" xfId="65"/>
    <cellStyle name="Звичайний 2" xfId="66"/>
    <cellStyle name="Звичайний 20" xfId="67"/>
    <cellStyle name="Звичайний 3" xfId="68"/>
    <cellStyle name="Звичайний 4" xfId="69"/>
    <cellStyle name="Звичайний 5" xfId="70"/>
    <cellStyle name="Звичайний 6" xfId="71"/>
    <cellStyle name="Звичайний 7" xfId="72"/>
    <cellStyle name="Звичайний 8" xfId="73"/>
    <cellStyle name="Звичайний 9" xfId="74"/>
    <cellStyle name="Звичайний_Додаток _ 3 зм_ни 4575" xfId="75"/>
    <cellStyle name="Зв'язана клітинка" xfId="76"/>
    <cellStyle name="Итог" xfId="77"/>
    <cellStyle name="Контрольна клітинка" xfId="78"/>
    <cellStyle name="Контрольная ячейка" xfId="79"/>
    <cellStyle name="Назва" xfId="80"/>
    <cellStyle name="Название" xfId="81"/>
    <cellStyle name="Нейтральний" xfId="82"/>
    <cellStyle name="Нейтральный" xfId="83"/>
    <cellStyle name="Обчислення" xfId="84"/>
    <cellStyle name="Обычный" xfId="0" builtinId="0"/>
    <cellStyle name="Обычный 2" xfId="85"/>
    <cellStyle name="Обычный 3" xfId="86"/>
    <cellStyle name="Обычный 9_Додатки" xfId="87"/>
    <cellStyle name="Обычный_ce20ea51bb6b202eb4bedb1b9c6a76ba" xfId="88"/>
    <cellStyle name="Обычный_dod 4" xfId="89"/>
    <cellStyle name="Обычный_VIDKOR~1" xfId="90"/>
    <cellStyle name="Обычный_дод.2" xfId="91"/>
    <cellStyle name="Обычный_Додаток 3" xfId="92"/>
    <cellStyle name="Обычный_Додаток 5 новий" xfId="93"/>
    <cellStyle name="Підсумок" xfId="94"/>
    <cellStyle name="Плохой" xfId="95"/>
    <cellStyle name="Поганий" xfId="96"/>
    <cellStyle name="Пояснение" xfId="97"/>
    <cellStyle name="Примечание" xfId="98"/>
    <cellStyle name="Примітка" xfId="99"/>
    <cellStyle name="Результат" xfId="100"/>
    <cellStyle name="Связанная ячейка" xfId="101"/>
    <cellStyle name="Середній" xfId="102"/>
    <cellStyle name="Стиль 1" xfId="103"/>
    <cellStyle name="Текст попередження" xfId="104"/>
    <cellStyle name="Текст пояснення" xfId="105"/>
    <cellStyle name="Текст предупреждения" xfId="106"/>
    <cellStyle name="Хороший" xfId="10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jet\c\my_doc\bud_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-02/03-02-03/&#1054;&#1056;%20-%20&#1056;&#1110;&#1096;&#1077;&#1085;&#1085;&#1103;/&#1041;&#1102;&#1076;&#1078;&#1077;&#1090;%20&#1090;&#1072;%20&#1079;&#1084;&#1110;&#1085;&#1080;/01%20&#1041;&#1077;&#1088;&#1077;&#1079;&#1077;&#1085;&#1100;/02%20&#1055;&#1088;&#1086;&#1077;&#1082;&#1090;%202/Pub/ALL/OLD_2008/&#1085;&#1072;&#1082;&#1072;&#1079;%20&#1087;&#1088;&#1086;%20&#1110;&#1085;&#1089;&#1090;&#1088;&#1091;&#1082;&#1094;&#1110;&#1102;/Dodatoks%20&#1085;&#1086;&#1074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/ALL/OLD_2008/&#1085;&#1072;&#1082;&#1072;&#1079;%20&#1087;&#1088;&#1086;%20&#1110;&#1085;&#1089;&#1090;&#1088;&#1091;&#1082;&#1094;&#1110;&#1102;/Dodatoks%20&#1085;&#1086;&#1074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регулюв  50"/>
      <sheetName val="план регулюв  50 2 варіант ост"/>
      <sheetName val="показн взаємовіднос обласн з мі"/>
      <sheetName val="аналіз по рай"/>
      <sheetName val="аналіз в розрізі галуз на 1 жит"/>
      <sheetName val="Аналіз по районах 2000"/>
      <sheetName val="розрах показн дох і вид  вар1"/>
      <sheetName val="МФ2000_6.09.99"/>
      <sheetName val="Лист2"/>
      <sheetName val="контр пок вид"/>
      <sheetName val="Лист4"/>
      <sheetName val="структура"/>
      <sheetName val="аналіз по функц"/>
      <sheetName val="питома вага"/>
      <sheetName val="пит в с вип в заг обс"/>
      <sheetName val="порівн таб по видат райони"/>
      <sheetName val="Лист14"/>
      <sheetName val="Лист15"/>
      <sheetName val="кільк затв бюдж"/>
      <sheetName val="нормативи"/>
      <sheetName val="нормативи (2)"/>
      <sheetName val="аналіз показн МФ проект по чис"/>
      <sheetName val="МФ2000_6.09.99 (2)"/>
      <sheetName val="МФ2000_6.09.99 (3)"/>
      <sheetName val="МФ2000 14-10-99(ВР)"/>
      <sheetName val="МФ2000 14-10-99(ВР) (2)"/>
      <sheetName val="затверджені видатки по рай 1999"/>
      <sheetName val="МФ2000 14-10-99(ВР) (3)"/>
      <sheetName val="аналіз пок МФ пр видат області"/>
      <sheetName val="аналіз пок МФ пр видат обла чис"/>
      <sheetName val="аналіз пок МФ пр видат обла (2)"/>
      <sheetName val="видатки 2000 по чис на 1 чол"/>
      <sheetName val="питома вага обл в держ б"/>
      <sheetName val="мЧеркаси"/>
      <sheetName val="пит в с вип в заг обс (2)"/>
      <sheetName val="Прогноз 2000область 1вар"/>
      <sheetName val="Прогноз 2000область 2вар "/>
      <sheetName val="Лист3"/>
      <sheetName val="бюджет мЧеркаси"/>
      <sheetName val="МФ2000 резерв (2)"/>
      <sheetName val="Лист7"/>
      <sheetName val="обласний і Черкаси, область"/>
      <sheetName val="заборгов1999 обласний"/>
      <sheetName val="Аналіз по обласному і мЧеркаси"/>
      <sheetName val="прогноз в розр рай2000 ост вар"/>
      <sheetName val="заборгов 1999 факт"/>
      <sheetName val="Аналіз до рішення 2000"/>
      <sheetName val="прогноз в розр рай2000 ост  (2)"/>
      <sheetName val="Обсяг бюдж 2000 АЯ"/>
    </sheetNames>
    <sheetDataSet>
      <sheetData sheetId="0">
        <row r="50">
          <cell r="L50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3"/>
  <sheetViews>
    <sheetView view="pageBreakPreview" topLeftCell="B70" zoomScale="120" zoomScaleSheetLayoutView="120" workbookViewId="0">
      <selection activeCell="G90" sqref="G90"/>
    </sheetView>
  </sheetViews>
  <sheetFormatPr defaultColWidth="10.6640625" defaultRowHeight="12.75"/>
  <cols>
    <col min="1" max="1" width="10.33203125" style="46" hidden="1" customWidth="1"/>
    <col min="2" max="2" width="0.33203125" style="46" customWidth="1"/>
    <col min="3" max="3" width="1.33203125" style="46" customWidth="1"/>
    <col min="4" max="4" width="11.1640625" style="46" customWidth="1"/>
    <col min="5" max="5" width="36.83203125" style="46" customWidth="1"/>
    <col min="6" max="6" width="16.83203125" style="46" customWidth="1"/>
    <col min="7" max="7" width="15.33203125" style="46" customWidth="1"/>
    <col min="8" max="9" width="13" style="46" customWidth="1"/>
    <col min="10" max="10" width="15.33203125" style="46" customWidth="1"/>
    <col min="11" max="12" width="10.33203125" style="46" hidden="1" customWidth="1"/>
    <col min="13" max="13" width="14.33203125" style="46" bestFit="1" customWidth="1"/>
    <col min="14" max="16384" width="10.6640625" style="46"/>
  </cols>
  <sheetData>
    <row r="1" spans="1:11" ht="19.899999999999999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5" customHeight="1">
      <c r="A2" s="45"/>
      <c r="B2" s="45"/>
      <c r="C2" s="45"/>
      <c r="D2" s="45"/>
      <c r="E2" s="45"/>
      <c r="F2" s="45"/>
      <c r="G2" s="47"/>
      <c r="H2" s="295" t="s">
        <v>135</v>
      </c>
      <c r="I2" s="295"/>
      <c r="J2" s="295"/>
      <c r="K2" s="45"/>
    </row>
    <row r="3" spans="1:11" ht="8.25" hidden="1" customHeight="1">
      <c r="A3" s="45"/>
      <c r="B3" s="45"/>
      <c r="C3" s="45"/>
      <c r="D3" s="48"/>
      <c r="E3" s="45"/>
      <c r="F3" s="45"/>
      <c r="G3" s="49"/>
      <c r="H3" s="296" t="s">
        <v>426</v>
      </c>
      <c r="I3" s="296"/>
      <c r="J3" s="296"/>
      <c r="K3" s="45"/>
    </row>
    <row r="4" spans="1:11" ht="14.25" customHeight="1">
      <c r="A4" s="45"/>
      <c r="B4" s="50"/>
      <c r="C4" s="50"/>
      <c r="D4" s="50"/>
      <c r="E4" s="303" t="s">
        <v>418</v>
      </c>
      <c r="F4" s="303"/>
      <c r="G4" s="303"/>
      <c r="H4" s="303"/>
      <c r="I4" s="303"/>
      <c r="J4" s="50"/>
      <c r="K4" s="45"/>
    </row>
    <row r="5" spans="1:11" ht="14.25" customHeight="1">
      <c r="A5" s="45"/>
      <c r="B5" s="50"/>
      <c r="C5" s="50"/>
      <c r="D5" s="50"/>
      <c r="E5" s="50"/>
      <c r="F5" s="50"/>
      <c r="G5" s="50"/>
      <c r="H5" s="50"/>
      <c r="I5" s="50"/>
      <c r="J5" s="50"/>
      <c r="K5" s="45"/>
    </row>
    <row r="6" spans="1:11" ht="14.25" customHeight="1">
      <c r="A6" s="45"/>
      <c r="B6" s="50"/>
      <c r="C6" s="50"/>
      <c r="D6" s="50"/>
      <c r="E6" s="51">
        <v>2354000000</v>
      </c>
      <c r="F6" s="50"/>
      <c r="G6" s="50"/>
      <c r="H6" s="50"/>
      <c r="I6" s="50"/>
      <c r="J6" s="50"/>
      <c r="K6" s="45"/>
    </row>
    <row r="7" spans="1:11" ht="12" customHeight="1">
      <c r="A7" s="45"/>
      <c r="B7" s="45"/>
      <c r="C7" s="45"/>
      <c r="D7" s="52"/>
      <c r="E7" s="52" t="s">
        <v>170</v>
      </c>
      <c r="F7" s="45"/>
      <c r="H7" s="45"/>
      <c r="I7" s="304" t="s">
        <v>218</v>
      </c>
      <c r="J7" s="304"/>
      <c r="K7" s="45"/>
    </row>
    <row r="8" spans="1:11" ht="30" customHeight="1">
      <c r="A8" s="45"/>
      <c r="B8" s="45"/>
      <c r="C8" s="45"/>
      <c r="D8" s="297" t="s">
        <v>143</v>
      </c>
      <c r="E8" s="299" t="s">
        <v>219</v>
      </c>
      <c r="F8" s="300"/>
      <c r="G8" s="297" t="s">
        <v>136</v>
      </c>
      <c r="H8" s="297" t="s">
        <v>144</v>
      </c>
      <c r="I8" s="286" t="s">
        <v>145</v>
      </c>
      <c r="J8" s="287"/>
      <c r="K8" s="45"/>
    </row>
    <row r="9" spans="1:11" ht="42" customHeight="1">
      <c r="A9" s="45"/>
      <c r="B9" s="45"/>
      <c r="C9" s="45"/>
      <c r="D9" s="298"/>
      <c r="E9" s="301"/>
      <c r="F9" s="302"/>
      <c r="G9" s="298"/>
      <c r="H9" s="298"/>
      <c r="I9" s="53" t="s">
        <v>136</v>
      </c>
      <c r="J9" s="53" t="s">
        <v>163</v>
      </c>
      <c r="K9" s="45"/>
    </row>
    <row r="10" spans="1:11" ht="13.9" customHeight="1">
      <c r="A10" s="45"/>
      <c r="B10" s="45"/>
      <c r="C10" s="45"/>
      <c r="D10" s="53" t="s">
        <v>161</v>
      </c>
      <c r="E10" s="316" t="s">
        <v>220</v>
      </c>
      <c r="F10" s="316"/>
      <c r="G10" s="53" t="s">
        <v>221</v>
      </c>
      <c r="H10" s="53" t="s">
        <v>162</v>
      </c>
      <c r="I10" s="53" t="s">
        <v>222</v>
      </c>
      <c r="J10" s="53">
        <v>5</v>
      </c>
      <c r="K10" s="45"/>
    </row>
    <row r="11" spans="1:11" ht="13.15" customHeight="1">
      <c r="A11" s="45"/>
      <c r="B11" s="45"/>
      <c r="C11" s="45"/>
      <c r="D11" s="54" t="s">
        <v>223</v>
      </c>
      <c r="E11" s="285" t="s">
        <v>224</v>
      </c>
      <c r="F11" s="285"/>
      <c r="G11" s="55">
        <f t="shared" ref="G11:G20" si="0">H11+I11</f>
        <v>59963294</v>
      </c>
      <c r="H11" s="55">
        <f>H12+H21+H27+H18</f>
        <v>59937184</v>
      </c>
      <c r="I11" s="55">
        <f>I41</f>
        <v>26110</v>
      </c>
      <c r="J11" s="55">
        <v>0</v>
      </c>
      <c r="K11" s="45"/>
    </row>
    <row r="12" spans="1:11" ht="21.75" customHeight="1">
      <c r="A12" s="45"/>
      <c r="B12" s="45"/>
      <c r="C12" s="45"/>
      <c r="D12" s="54" t="s">
        <v>225</v>
      </c>
      <c r="E12" s="285" t="s">
        <v>226</v>
      </c>
      <c r="F12" s="285"/>
      <c r="G12" s="55">
        <f t="shared" si="0"/>
        <v>34657508</v>
      </c>
      <c r="H12" s="55">
        <f>H13</f>
        <v>34657508</v>
      </c>
      <c r="I12" s="55">
        <v>0</v>
      </c>
      <c r="J12" s="55">
        <v>0</v>
      </c>
      <c r="K12" s="45"/>
    </row>
    <row r="13" spans="1:11" ht="13.15" customHeight="1">
      <c r="A13" s="45"/>
      <c r="B13" s="45"/>
      <c r="C13" s="45"/>
      <c r="D13" s="54" t="s">
        <v>227</v>
      </c>
      <c r="E13" s="285" t="s">
        <v>138</v>
      </c>
      <c r="F13" s="285"/>
      <c r="G13" s="55">
        <f t="shared" si="0"/>
        <v>34657508</v>
      </c>
      <c r="H13" s="55">
        <f>H14+H15+H16+H17</f>
        <v>34657508</v>
      </c>
      <c r="I13" s="55">
        <v>0</v>
      </c>
      <c r="J13" s="55">
        <v>0</v>
      </c>
      <c r="K13" s="45"/>
    </row>
    <row r="14" spans="1:11" ht="25.5" customHeight="1">
      <c r="A14" s="45"/>
      <c r="B14" s="45"/>
      <c r="C14" s="45"/>
      <c r="D14" s="56" t="s">
        <v>228</v>
      </c>
      <c r="E14" s="288" t="s">
        <v>139</v>
      </c>
      <c r="F14" s="288"/>
      <c r="G14" s="57">
        <f t="shared" si="0"/>
        <v>26066622</v>
      </c>
      <c r="H14" s="57">
        <v>26066622</v>
      </c>
      <c r="I14" s="57">
        <v>0</v>
      </c>
      <c r="J14" s="57"/>
      <c r="K14" s="45"/>
    </row>
    <row r="15" spans="1:11" ht="45.75" customHeight="1">
      <c r="A15" s="45"/>
      <c r="B15" s="45"/>
      <c r="C15" s="45"/>
      <c r="D15" s="56">
        <v>11010200</v>
      </c>
      <c r="E15" s="293" t="s">
        <v>229</v>
      </c>
      <c r="F15" s="294"/>
      <c r="G15" s="57">
        <f t="shared" si="0"/>
        <v>1117250</v>
      </c>
      <c r="H15" s="57">
        <v>1117250</v>
      </c>
      <c r="I15" s="57"/>
      <c r="J15" s="57"/>
      <c r="K15" s="45"/>
    </row>
    <row r="16" spans="1:11" ht="25.5" customHeight="1">
      <c r="A16" s="45"/>
      <c r="B16" s="45"/>
      <c r="C16" s="45"/>
      <c r="D16" s="56" t="s">
        <v>230</v>
      </c>
      <c r="E16" s="288" t="s">
        <v>140</v>
      </c>
      <c r="F16" s="288"/>
      <c r="G16" s="57">
        <f t="shared" si="0"/>
        <v>6900715</v>
      </c>
      <c r="H16" s="57">
        <v>6900715</v>
      </c>
      <c r="I16" s="57"/>
      <c r="J16" s="57"/>
      <c r="K16" s="45"/>
    </row>
    <row r="17" spans="1:11" ht="25.5" customHeight="1">
      <c r="A17" s="45"/>
      <c r="B17" s="45"/>
      <c r="C17" s="45"/>
      <c r="D17" s="56" t="s">
        <v>231</v>
      </c>
      <c r="E17" s="288" t="s">
        <v>141</v>
      </c>
      <c r="F17" s="288"/>
      <c r="G17" s="57">
        <f t="shared" si="0"/>
        <v>572921</v>
      </c>
      <c r="H17" s="57">
        <v>572921</v>
      </c>
      <c r="I17" s="57"/>
      <c r="J17" s="57"/>
      <c r="K17" s="45"/>
    </row>
    <row r="18" spans="1:11" ht="15" customHeight="1">
      <c r="A18" s="45"/>
      <c r="B18" s="45"/>
      <c r="C18" s="45"/>
      <c r="D18" s="54">
        <v>13000000</v>
      </c>
      <c r="E18" s="305" t="s">
        <v>232</v>
      </c>
      <c r="F18" s="306"/>
      <c r="G18" s="55">
        <f>H18+I18</f>
        <v>173092</v>
      </c>
      <c r="H18" s="55">
        <f>H19+H20</f>
        <v>173092</v>
      </c>
      <c r="I18" s="57"/>
      <c r="J18" s="57"/>
      <c r="K18" s="45"/>
    </row>
    <row r="19" spans="1:11" ht="24.75" customHeight="1">
      <c r="A19" s="45"/>
      <c r="B19" s="45"/>
      <c r="C19" s="45"/>
      <c r="D19" s="56">
        <v>13010100</v>
      </c>
      <c r="E19" s="293" t="s">
        <v>233</v>
      </c>
      <c r="F19" s="294"/>
      <c r="G19" s="57">
        <f t="shared" si="0"/>
        <v>171514</v>
      </c>
      <c r="H19" s="57">
        <v>171514</v>
      </c>
      <c r="I19" s="57"/>
      <c r="J19" s="57"/>
      <c r="K19" s="45"/>
    </row>
    <row r="20" spans="1:11" ht="23.25" customHeight="1">
      <c r="A20" s="45"/>
      <c r="B20" s="45"/>
      <c r="C20" s="45"/>
      <c r="D20" s="56">
        <v>13030100</v>
      </c>
      <c r="E20" s="293" t="s">
        <v>339</v>
      </c>
      <c r="F20" s="294"/>
      <c r="G20" s="57">
        <f t="shared" si="0"/>
        <v>1578</v>
      </c>
      <c r="H20" s="57">
        <v>1578</v>
      </c>
      <c r="I20" s="57"/>
      <c r="J20" s="57"/>
      <c r="K20" s="45"/>
    </row>
    <row r="21" spans="1:11" ht="13.15" customHeight="1">
      <c r="A21" s="45"/>
      <c r="B21" s="45"/>
      <c r="C21" s="45"/>
      <c r="D21" s="54">
        <v>14000000</v>
      </c>
      <c r="E21" s="285" t="s">
        <v>234</v>
      </c>
      <c r="F21" s="285"/>
      <c r="G21" s="55">
        <f>H21</f>
        <v>3017146</v>
      </c>
      <c r="H21" s="55">
        <f>H22+H24+H26</f>
        <v>3017146</v>
      </c>
      <c r="I21" s="55">
        <v>0</v>
      </c>
      <c r="J21" s="55">
        <v>0</v>
      </c>
      <c r="K21" s="45"/>
    </row>
    <row r="22" spans="1:11" ht="19.899999999999999" customHeight="1">
      <c r="A22" s="45"/>
      <c r="B22" s="45"/>
      <c r="C22" s="45"/>
      <c r="D22" s="54" t="s">
        <v>235</v>
      </c>
      <c r="E22" s="285" t="s">
        <v>236</v>
      </c>
      <c r="F22" s="285"/>
      <c r="G22" s="55">
        <f>H22+I22</f>
        <v>533602</v>
      </c>
      <c r="H22" s="55">
        <f>H23</f>
        <v>533602</v>
      </c>
      <c r="I22" s="55">
        <v>0</v>
      </c>
      <c r="J22" s="55">
        <v>0</v>
      </c>
      <c r="K22" s="45"/>
    </row>
    <row r="23" spans="1:11" ht="13.15" customHeight="1">
      <c r="A23" s="45"/>
      <c r="B23" s="45"/>
      <c r="C23" s="45"/>
      <c r="D23" s="56" t="s">
        <v>237</v>
      </c>
      <c r="E23" s="288" t="s">
        <v>238</v>
      </c>
      <c r="F23" s="288"/>
      <c r="G23" s="57">
        <f>H23+I23</f>
        <v>533602</v>
      </c>
      <c r="H23" s="57">
        <v>533602</v>
      </c>
      <c r="I23" s="57"/>
      <c r="J23" s="57"/>
      <c r="K23" s="45"/>
    </row>
    <row r="24" spans="1:11" ht="21" customHeight="1">
      <c r="A24" s="45"/>
      <c r="B24" s="45"/>
      <c r="C24" s="45"/>
      <c r="D24" s="54" t="s">
        <v>239</v>
      </c>
      <c r="E24" s="285" t="s">
        <v>240</v>
      </c>
      <c r="F24" s="285"/>
      <c r="G24" s="55">
        <f>H24</f>
        <v>1866652</v>
      </c>
      <c r="H24" s="55">
        <f>H25</f>
        <v>1866652</v>
      </c>
      <c r="I24" s="55">
        <v>0</v>
      </c>
      <c r="J24" s="55">
        <v>0</v>
      </c>
      <c r="K24" s="45"/>
    </row>
    <row r="25" spans="1:11" ht="13.15" customHeight="1">
      <c r="A25" s="45"/>
      <c r="B25" s="45"/>
      <c r="C25" s="45"/>
      <c r="D25" s="56" t="s">
        <v>241</v>
      </c>
      <c r="E25" s="288" t="s">
        <v>238</v>
      </c>
      <c r="F25" s="288"/>
      <c r="G25" s="57">
        <f>H25+I25</f>
        <v>1866652</v>
      </c>
      <c r="H25" s="57">
        <v>1866652</v>
      </c>
      <c r="I25" s="57"/>
      <c r="J25" s="57"/>
      <c r="K25" s="45"/>
    </row>
    <row r="26" spans="1:11" ht="21.75" customHeight="1">
      <c r="A26" s="45"/>
      <c r="B26" s="45"/>
      <c r="C26" s="45"/>
      <c r="D26" s="54" t="s">
        <v>242</v>
      </c>
      <c r="E26" s="285" t="s">
        <v>243</v>
      </c>
      <c r="F26" s="285"/>
      <c r="G26" s="55">
        <f>H26+I26</f>
        <v>616892</v>
      </c>
      <c r="H26" s="55">
        <v>616892</v>
      </c>
      <c r="I26" s="55"/>
      <c r="J26" s="55"/>
      <c r="K26" s="45"/>
    </row>
    <row r="27" spans="1:11" ht="25.5" customHeight="1">
      <c r="A27" s="45"/>
      <c r="B27" s="45"/>
      <c r="C27" s="45"/>
      <c r="D27" s="54" t="s">
        <v>244</v>
      </c>
      <c r="E27" s="285" t="s">
        <v>340</v>
      </c>
      <c r="F27" s="285"/>
      <c r="G27" s="55">
        <f>H27+I27</f>
        <v>22089438</v>
      </c>
      <c r="H27" s="55">
        <f>H28+H37</f>
        <v>22089438</v>
      </c>
      <c r="I27" s="55">
        <v>0</v>
      </c>
      <c r="J27" s="55">
        <v>0</v>
      </c>
      <c r="K27" s="45"/>
    </row>
    <row r="28" spans="1:11" ht="13.15" customHeight="1">
      <c r="A28" s="45"/>
      <c r="B28" s="45"/>
      <c r="C28" s="45"/>
      <c r="D28" s="54" t="s">
        <v>245</v>
      </c>
      <c r="E28" s="285" t="s">
        <v>246</v>
      </c>
      <c r="F28" s="285"/>
      <c r="G28" s="55">
        <f>H28+I28</f>
        <v>10492026</v>
      </c>
      <c r="H28" s="55">
        <f>SUM(H29:H36)</f>
        <v>10492026</v>
      </c>
      <c r="I28" s="55">
        <v>0</v>
      </c>
      <c r="J28" s="55">
        <v>0</v>
      </c>
      <c r="K28" s="45"/>
    </row>
    <row r="29" spans="1:11" ht="32.25" customHeight="1">
      <c r="A29" s="45"/>
      <c r="B29" s="45"/>
      <c r="C29" s="45"/>
      <c r="D29" s="56" t="s">
        <v>247</v>
      </c>
      <c r="E29" s="288" t="s">
        <v>248</v>
      </c>
      <c r="F29" s="288"/>
      <c r="G29" s="57">
        <f t="shared" ref="G29:G34" si="1">H29+I29</f>
        <v>18523</v>
      </c>
      <c r="H29" s="57">
        <v>18523</v>
      </c>
      <c r="I29" s="57"/>
      <c r="J29" s="57"/>
      <c r="K29" s="45"/>
    </row>
    <row r="30" spans="1:11" ht="31.5" customHeight="1">
      <c r="A30" s="45"/>
      <c r="B30" s="45"/>
      <c r="C30" s="45"/>
      <c r="D30" s="56" t="s">
        <v>249</v>
      </c>
      <c r="E30" s="288" t="s">
        <v>250</v>
      </c>
      <c r="F30" s="288"/>
      <c r="G30" s="57">
        <f t="shared" si="1"/>
        <v>201822</v>
      </c>
      <c r="H30" s="57">
        <v>201822</v>
      </c>
      <c r="I30" s="57"/>
      <c r="J30" s="57"/>
      <c r="K30" s="45"/>
    </row>
    <row r="31" spans="1:11" ht="31.5" customHeight="1">
      <c r="A31" s="45"/>
      <c r="B31" s="45"/>
      <c r="C31" s="45"/>
      <c r="D31" s="56" t="s">
        <v>251</v>
      </c>
      <c r="E31" s="288" t="s">
        <v>252</v>
      </c>
      <c r="F31" s="288"/>
      <c r="G31" s="57">
        <f t="shared" si="1"/>
        <v>96471</v>
      </c>
      <c r="H31" s="57">
        <v>96471</v>
      </c>
      <c r="I31" s="57"/>
      <c r="J31" s="57"/>
      <c r="K31" s="45"/>
    </row>
    <row r="32" spans="1:11" ht="33" customHeight="1">
      <c r="A32" s="45"/>
      <c r="B32" s="45"/>
      <c r="C32" s="45"/>
      <c r="D32" s="56" t="s">
        <v>253</v>
      </c>
      <c r="E32" s="288" t="s">
        <v>254</v>
      </c>
      <c r="F32" s="288"/>
      <c r="G32" s="57">
        <f t="shared" si="1"/>
        <v>459440</v>
      </c>
      <c r="H32" s="57">
        <v>459440</v>
      </c>
      <c r="I32" s="57"/>
      <c r="J32" s="57"/>
      <c r="K32" s="45"/>
    </row>
    <row r="33" spans="1:11" ht="13.15" customHeight="1">
      <c r="A33" s="45"/>
      <c r="B33" s="45"/>
      <c r="C33" s="45"/>
      <c r="D33" s="56" t="s">
        <v>255</v>
      </c>
      <c r="E33" s="288" t="s">
        <v>256</v>
      </c>
      <c r="F33" s="288"/>
      <c r="G33" s="57">
        <f t="shared" si="1"/>
        <v>391599</v>
      </c>
      <c r="H33" s="57">
        <v>391599</v>
      </c>
      <c r="I33" s="57"/>
      <c r="J33" s="57"/>
      <c r="K33" s="45"/>
    </row>
    <row r="34" spans="1:11" ht="13.15" customHeight="1">
      <c r="A34" s="45"/>
      <c r="B34" s="45"/>
      <c r="C34" s="45"/>
      <c r="D34" s="56" t="s">
        <v>257</v>
      </c>
      <c r="E34" s="288" t="s">
        <v>258</v>
      </c>
      <c r="F34" s="288"/>
      <c r="G34" s="57">
        <f t="shared" si="1"/>
        <v>6625977</v>
      </c>
      <c r="H34" s="57">
        <v>6625977</v>
      </c>
      <c r="I34" s="57"/>
      <c r="J34" s="57"/>
      <c r="K34" s="45"/>
    </row>
    <row r="35" spans="1:11" ht="13.15" customHeight="1">
      <c r="A35" s="45"/>
      <c r="B35" s="45"/>
      <c r="C35" s="45"/>
      <c r="D35" s="56" t="s">
        <v>259</v>
      </c>
      <c r="E35" s="288" t="s">
        <v>260</v>
      </c>
      <c r="F35" s="288"/>
      <c r="G35" s="57">
        <f t="shared" ref="G35:G49" si="2">H35+I35</f>
        <v>1164124</v>
      </c>
      <c r="H35" s="57">
        <v>1164124</v>
      </c>
      <c r="I35" s="57"/>
      <c r="J35" s="57"/>
      <c r="K35" s="45"/>
    </row>
    <row r="36" spans="1:11" ht="13.15" customHeight="1">
      <c r="A36" s="45"/>
      <c r="B36" s="45"/>
      <c r="C36" s="45"/>
      <c r="D36" s="56" t="s">
        <v>261</v>
      </c>
      <c r="E36" s="288" t="s">
        <v>262</v>
      </c>
      <c r="F36" s="288"/>
      <c r="G36" s="57">
        <f t="shared" si="2"/>
        <v>1534070</v>
      </c>
      <c r="H36" s="57">
        <v>1534070</v>
      </c>
      <c r="I36" s="57"/>
      <c r="J36" s="57"/>
      <c r="K36" s="45"/>
    </row>
    <row r="37" spans="1:11" ht="13.15" customHeight="1">
      <c r="A37" s="45"/>
      <c r="B37" s="45"/>
      <c r="C37" s="45"/>
      <c r="D37" s="54" t="s">
        <v>263</v>
      </c>
      <c r="E37" s="285" t="s">
        <v>264</v>
      </c>
      <c r="F37" s="285"/>
      <c r="G37" s="55">
        <f t="shared" si="2"/>
        <v>11597412</v>
      </c>
      <c r="H37" s="55">
        <f>SUM(H38:H40)</f>
        <v>11597412</v>
      </c>
      <c r="I37" s="55">
        <v>0</v>
      </c>
      <c r="J37" s="55">
        <v>0</v>
      </c>
      <c r="K37" s="45"/>
    </row>
    <row r="38" spans="1:11" ht="13.15" customHeight="1">
      <c r="A38" s="45"/>
      <c r="B38" s="45"/>
      <c r="C38" s="45"/>
      <c r="D38" s="56">
        <v>18050300</v>
      </c>
      <c r="E38" s="288" t="s">
        <v>265</v>
      </c>
      <c r="F38" s="288"/>
      <c r="G38" s="57">
        <f t="shared" si="2"/>
        <v>539453</v>
      </c>
      <c r="H38" s="57">
        <v>539453</v>
      </c>
      <c r="I38" s="55"/>
      <c r="J38" s="55"/>
      <c r="K38" s="45"/>
    </row>
    <row r="39" spans="1:11" ht="13.15" customHeight="1">
      <c r="A39" s="45"/>
      <c r="B39" s="45"/>
      <c r="C39" s="45"/>
      <c r="D39" s="56" t="s">
        <v>266</v>
      </c>
      <c r="E39" s="288" t="s">
        <v>267</v>
      </c>
      <c r="F39" s="288"/>
      <c r="G39" s="57">
        <f t="shared" si="2"/>
        <v>6053587</v>
      </c>
      <c r="H39" s="57">
        <v>6053587</v>
      </c>
      <c r="I39" s="57"/>
      <c r="J39" s="57"/>
      <c r="K39" s="45"/>
    </row>
    <row r="40" spans="1:11" ht="32.25" customHeight="1">
      <c r="A40" s="45"/>
      <c r="B40" s="45"/>
      <c r="C40" s="45"/>
      <c r="D40" s="56" t="s">
        <v>268</v>
      </c>
      <c r="E40" s="288" t="s">
        <v>269</v>
      </c>
      <c r="F40" s="288"/>
      <c r="G40" s="57">
        <f t="shared" si="2"/>
        <v>5004372</v>
      </c>
      <c r="H40" s="57">
        <v>5004372</v>
      </c>
      <c r="I40" s="57"/>
      <c r="J40" s="57"/>
      <c r="K40" s="45"/>
    </row>
    <row r="41" spans="1:11" ht="13.15" customHeight="1">
      <c r="A41" s="45"/>
      <c r="B41" s="45"/>
      <c r="C41" s="45"/>
      <c r="D41" s="54" t="s">
        <v>270</v>
      </c>
      <c r="E41" s="285" t="s">
        <v>271</v>
      </c>
      <c r="F41" s="285"/>
      <c r="G41" s="55">
        <f t="shared" si="2"/>
        <v>26110</v>
      </c>
      <c r="H41" s="55">
        <v>0</v>
      </c>
      <c r="I41" s="55">
        <f>I42</f>
        <v>26110</v>
      </c>
      <c r="J41" s="55">
        <v>0</v>
      </c>
      <c r="K41" s="45"/>
    </row>
    <row r="42" spans="1:11" ht="13.15" customHeight="1">
      <c r="A42" s="45"/>
      <c r="B42" s="45"/>
      <c r="C42" s="45"/>
      <c r="D42" s="54" t="s">
        <v>272</v>
      </c>
      <c r="E42" s="285" t="s">
        <v>273</v>
      </c>
      <c r="F42" s="285"/>
      <c r="G42" s="55">
        <f t="shared" si="2"/>
        <v>26110</v>
      </c>
      <c r="H42" s="55">
        <v>0</v>
      </c>
      <c r="I42" s="55">
        <f>I43+I45</f>
        <v>26110</v>
      </c>
      <c r="J42" s="55">
        <v>0</v>
      </c>
      <c r="K42" s="45"/>
    </row>
    <row r="43" spans="1:11" ht="44.25" customHeight="1">
      <c r="A43" s="45"/>
      <c r="B43" s="45"/>
      <c r="C43" s="45"/>
      <c r="D43" s="56" t="s">
        <v>274</v>
      </c>
      <c r="E43" s="288" t="s">
        <v>275</v>
      </c>
      <c r="F43" s="288"/>
      <c r="G43" s="57">
        <f t="shared" si="2"/>
        <v>17100</v>
      </c>
      <c r="H43" s="57"/>
      <c r="I43" s="57">
        <v>17100</v>
      </c>
      <c r="J43" s="57"/>
      <c r="K43" s="45"/>
    </row>
    <row r="44" spans="1:11" ht="13.9" customHeight="1">
      <c r="A44" s="45"/>
      <c r="B44" s="45"/>
      <c r="C44" s="45"/>
      <c r="D44" s="53" t="s">
        <v>161</v>
      </c>
      <c r="E44" s="289" t="s">
        <v>220</v>
      </c>
      <c r="F44" s="289"/>
      <c r="G44" s="53" t="s">
        <v>221</v>
      </c>
      <c r="H44" s="53" t="s">
        <v>162</v>
      </c>
      <c r="I44" s="53" t="s">
        <v>222</v>
      </c>
      <c r="J44" s="53">
        <v>5</v>
      </c>
      <c r="K44" s="45"/>
    </row>
    <row r="45" spans="1:11" ht="34.5" customHeight="1">
      <c r="A45" s="45"/>
      <c r="B45" s="45"/>
      <c r="C45" s="45"/>
      <c r="D45" s="56" t="s">
        <v>276</v>
      </c>
      <c r="E45" s="288" t="s">
        <v>0</v>
      </c>
      <c r="F45" s="288"/>
      <c r="G45" s="57">
        <f t="shared" si="2"/>
        <v>9010</v>
      </c>
      <c r="H45" s="57"/>
      <c r="I45" s="57">
        <v>9010</v>
      </c>
      <c r="J45" s="57"/>
      <c r="K45" s="45"/>
    </row>
    <row r="46" spans="1:11" ht="13.15" customHeight="1">
      <c r="A46" s="45"/>
      <c r="B46" s="45"/>
      <c r="C46" s="45"/>
      <c r="D46" s="54" t="s">
        <v>1</v>
      </c>
      <c r="E46" s="285" t="s">
        <v>2</v>
      </c>
      <c r="F46" s="285"/>
      <c r="G46" s="55">
        <f>H46+I46</f>
        <v>1786770</v>
      </c>
      <c r="H46" s="55">
        <f>H47+H50</f>
        <v>1044440</v>
      </c>
      <c r="I46" s="55">
        <f>I60</f>
        <v>742330</v>
      </c>
      <c r="J46" s="55">
        <v>0</v>
      </c>
      <c r="K46" s="45"/>
    </row>
    <row r="47" spans="1:11" ht="13.15" customHeight="1">
      <c r="A47" s="45"/>
      <c r="B47" s="45"/>
      <c r="C47" s="45"/>
      <c r="D47" s="54" t="s">
        <v>3</v>
      </c>
      <c r="E47" s="285" t="s">
        <v>4</v>
      </c>
      <c r="F47" s="285"/>
      <c r="G47" s="55">
        <f t="shared" si="2"/>
        <v>0</v>
      </c>
      <c r="H47" s="55">
        <f>H48</f>
        <v>0</v>
      </c>
      <c r="I47" s="55">
        <v>0</v>
      </c>
      <c r="J47" s="55">
        <v>0</v>
      </c>
      <c r="K47" s="45"/>
    </row>
    <row r="48" spans="1:11" ht="13.15" customHeight="1">
      <c r="A48" s="45"/>
      <c r="B48" s="45"/>
      <c r="C48" s="45"/>
      <c r="D48" s="54" t="s">
        <v>5</v>
      </c>
      <c r="E48" s="285" t="s">
        <v>6</v>
      </c>
      <c r="F48" s="285"/>
      <c r="G48" s="55">
        <f t="shared" si="2"/>
        <v>0</v>
      </c>
      <c r="H48" s="55">
        <f>H49</f>
        <v>0</v>
      </c>
      <c r="I48" s="55">
        <v>0</v>
      </c>
      <c r="J48" s="55">
        <v>0</v>
      </c>
      <c r="K48" s="45"/>
    </row>
    <row r="49" spans="1:11" ht="13.15" customHeight="1">
      <c r="A49" s="45"/>
      <c r="B49" s="45"/>
      <c r="C49" s="45"/>
      <c r="D49" s="56" t="s">
        <v>7</v>
      </c>
      <c r="E49" s="288" t="s">
        <v>8</v>
      </c>
      <c r="F49" s="288"/>
      <c r="G49" s="57">
        <f t="shared" si="2"/>
        <v>0</v>
      </c>
      <c r="H49" s="57"/>
      <c r="I49" s="57"/>
      <c r="J49" s="57"/>
      <c r="K49" s="45"/>
    </row>
    <row r="50" spans="1:11" ht="21.75" customHeight="1">
      <c r="A50" s="45"/>
      <c r="B50" s="45"/>
      <c r="C50" s="45"/>
      <c r="D50" s="54" t="s">
        <v>9</v>
      </c>
      <c r="E50" s="285" t="s">
        <v>10</v>
      </c>
      <c r="F50" s="285"/>
      <c r="G50" s="55">
        <f t="shared" ref="G50:G69" si="3">H50+I50</f>
        <v>1044440</v>
      </c>
      <c r="H50" s="55">
        <f>H51+H54+H56</f>
        <v>1044440</v>
      </c>
      <c r="I50" s="55">
        <v>0</v>
      </c>
      <c r="J50" s="55">
        <v>0</v>
      </c>
      <c r="K50" s="45"/>
    </row>
    <row r="51" spans="1:11" ht="13.15" customHeight="1">
      <c r="A51" s="45"/>
      <c r="B51" s="45"/>
      <c r="C51" s="45"/>
      <c r="D51" s="54" t="s">
        <v>11</v>
      </c>
      <c r="E51" s="285" t="s">
        <v>142</v>
      </c>
      <c r="F51" s="285"/>
      <c r="G51" s="55">
        <f t="shared" si="3"/>
        <v>784603</v>
      </c>
      <c r="H51" s="55">
        <f>H52+H53</f>
        <v>784603</v>
      </c>
      <c r="I51" s="55">
        <v>0</v>
      </c>
      <c r="J51" s="55">
        <v>0</v>
      </c>
      <c r="K51" s="45"/>
    </row>
    <row r="52" spans="1:11" ht="13.15" customHeight="1">
      <c r="A52" s="45"/>
      <c r="B52" s="45"/>
      <c r="C52" s="45"/>
      <c r="D52" s="56" t="s">
        <v>12</v>
      </c>
      <c r="E52" s="288" t="s">
        <v>13</v>
      </c>
      <c r="F52" s="288"/>
      <c r="G52" s="57">
        <f t="shared" si="3"/>
        <v>354473</v>
      </c>
      <c r="H52" s="57">
        <v>354473</v>
      </c>
      <c r="I52" s="57"/>
      <c r="J52" s="57"/>
      <c r="K52" s="45"/>
    </row>
    <row r="53" spans="1:11" ht="24" customHeight="1">
      <c r="A53" s="45"/>
      <c r="B53" s="45"/>
      <c r="C53" s="45"/>
      <c r="D53" s="56" t="s">
        <v>14</v>
      </c>
      <c r="E53" s="288" t="s">
        <v>159</v>
      </c>
      <c r="F53" s="288"/>
      <c r="G53" s="57">
        <f t="shared" si="3"/>
        <v>430130</v>
      </c>
      <c r="H53" s="57">
        <v>430130</v>
      </c>
      <c r="I53" s="57"/>
      <c r="J53" s="57"/>
      <c r="K53" s="45"/>
    </row>
    <row r="54" spans="1:11" ht="25.5" customHeight="1">
      <c r="A54" s="45"/>
      <c r="B54" s="45"/>
      <c r="C54" s="45"/>
      <c r="D54" s="54" t="s">
        <v>15</v>
      </c>
      <c r="E54" s="285" t="s">
        <v>92</v>
      </c>
      <c r="F54" s="285"/>
      <c r="G54" s="55">
        <f t="shared" si="3"/>
        <v>124780</v>
      </c>
      <c r="H54" s="55">
        <f>H55</f>
        <v>124780</v>
      </c>
      <c r="I54" s="55">
        <v>0</v>
      </c>
      <c r="J54" s="55">
        <v>0</v>
      </c>
      <c r="K54" s="45"/>
    </row>
    <row r="55" spans="1:11" ht="33.75" customHeight="1">
      <c r="A55" s="45"/>
      <c r="B55" s="45"/>
      <c r="C55" s="45"/>
      <c r="D55" s="56" t="s">
        <v>93</v>
      </c>
      <c r="E55" s="288" t="s">
        <v>94</v>
      </c>
      <c r="F55" s="288"/>
      <c r="G55" s="57">
        <f t="shared" si="3"/>
        <v>124780</v>
      </c>
      <c r="H55" s="57">
        <v>124780</v>
      </c>
      <c r="I55" s="57"/>
      <c r="J55" s="57"/>
      <c r="K55" s="45"/>
    </row>
    <row r="56" spans="1:11" ht="15.75" customHeight="1">
      <c r="A56" s="45"/>
      <c r="B56" s="45"/>
      <c r="C56" s="45"/>
      <c r="D56" s="54">
        <v>22090000</v>
      </c>
      <c r="E56" s="305" t="s">
        <v>95</v>
      </c>
      <c r="F56" s="306"/>
      <c r="G56" s="55">
        <f t="shared" si="3"/>
        <v>135057</v>
      </c>
      <c r="H56" s="55">
        <f>SUM(H57:H59)</f>
        <v>135057</v>
      </c>
      <c r="I56" s="57"/>
      <c r="J56" s="57"/>
      <c r="K56" s="45"/>
    </row>
    <row r="57" spans="1:11" ht="33.75" customHeight="1">
      <c r="A57" s="45"/>
      <c r="B57" s="45"/>
      <c r="C57" s="45"/>
      <c r="D57" s="56">
        <v>22090100</v>
      </c>
      <c r="E57" s="293" t="s">
        <v>96</v>
      </c>
      <c r="F57" s="294"/>
      <c r="G57" s="57">
        <f t="shared" si="3"/>
        <v>127217</v>
      </c>
      <c r="H57" s="57">
        <v>127217</v>
      </c>
      <c r="I57" s="57"/>
      <c r="J57" s="57"/>
      <c r="K57" s="45"/>
    </row>
    <row r="58" spans="1:11" ht="14.25" customHeight="1">
      <c r="A58" s="45"/>
      <c r="B58" s="45"/>
      <c r="C58" s="45"/>
      <c r="D58" s="56">
        <v>22090200</v>
      </c>
      <c r="E58" s="293" t="s">
        <v>97</v>
      </c>
      <c r="F58" s="294"/>
      <c r="G58" s="57">
        <f t="shared" si="3"/>
        <v>320</v>
      </c>
      <c r="H58" s="57">
        <v>320</v>
      </c>
      <c r="I58" s="57"/>
      <c r="J58" s="57"/>
      <c r="K58" s="45"/>
    </row>
    <row r="59" spans="1:11" ht="22.5" customHeight="1">
      <c r="A59" s="45"/>
      <c r="B59" s="45"/>
      <c r="C59" s="45"/>
      <c r="D59" s="56">
        <v>22090400</v>
      </c>
      <c r="E59" s="293" t="s">
        <v>98</v>
      </c>
      <c r="F59" s="294"/>
      <c r="G59" s="57">
        <f t="shared" si="3"/>
        <v>7520</v>
      </c>
      <c r="H59" s="57">
        <v>7520</v>
      </c>
      <c r="I59" s="57"/>
      <c r="J59" s="57"/>
      <c r="K59" s="45"/>
    </row>
    <row r="60" spans="1:11" ht="13.15" customHeight="1">
      <c r="A60" s="45"/>
      <c r="B60" s="45"/>
      <c r="C60" s="45"/>
      <c r="D60" s="54" t="s">
        <v>99</v>
      </c>
      <c r="E60" s="285" t="s">
        <v>100</v>
      </c>
      <c r="F60" s="285"/>
      <c r="G60" s="55">
        <f t="shared" si="3"/>
        <v>742330</v>
      </c>
      <c r="H60" s="55"/>
      <c r="I60" s="55">
        <f>I61+I64</f>
        <v>742330</v>
      </c>
      <c r="J60" s="55">
        <v>0</v>
      </c>
      <c r="K60" s="45"/>
    </row>
    <row r="61" spans="1:11" ht="20.25" customHeight="1">
      <c r="A61" s="45"/>
      <c r="B61" s="45"/>
      <c r="C61" s="45"/>
      <c r="D61" s="54">
        <v>250100000</v>
      </c>
      <c r="E61" s="285" t="s">
        <v>101</v>
      </c>
      <c r="F61" s="285"/>
      <c r="G61" s="55">
        <f t="shared" si="3"/>
        <v>262330</v>
      </c>
      <c r="H61" s="55"/>
      <c r="I61" s="55">
        <f>I62+I63</f>
        <v>262330</v>
      </c>
      <c r="J61" s="55">
        <v>0</v>
      </c>
      <c r="K61" s="45"/>
    </row>
    <row r="62" spans="1:11" ht="21.75" customHeight="1">
      <c r="A62" s="45"/>
      <c r="B62" s="45"/>
      <c r="C62" s="45"/>
      <c r="D62" s="56">
        <v>25010100</v>
      </c>
      <c r="E62" s="293" t="s">
        <v>102</v>
      </c>
      <c r="F62" s="294"/>
      <c r="G62" s="57">
        <f t="shared" si="3"/>
        <v>194230</v>
      </c>
      <c r="H62" s="55"/>
      <c r="I62" s="57">
        <v>194230</v>
      </c>
      <c r="J62" s="55"/>
      <c r="K62" s="45"/>
    </row>
    <row r="63" spans="1:11" ht="15" customHeight="1">
      <c r="A63" s="45"/>
      <c r="B63" s="45"/>
      <c r="C63" s="45"/>
      <c r="D63" s="56">
        <v>25010300</v>
      </c>
      <c r="E63" s="293" t="s">
        <v>187</v>
      </c>
      <c r="F63" s="294"/>
      <c r="G63" s="57">
        <f t="shared" si="3"/>
        <v>68100</v>
      </c>
      <c r="H63" s="55"/>
      <c r="I63" s="57">
        <v>68100</v>
      </c>
      <c r="J63" s="55"/>
      <c r="K63" s="45"/>
    </row>
    <row r="64" spans="1:11" ht="15.75" customHeight="1">
      <c r="A64" s="45"/>
      <c r="B64" s="45"/>
      <c r="C64" s="45"/>
      <c r="D64" s="54">
        <v>25020000</v>
      </c>
      <c r="E64" s="305" t="s">
        <v>292</v>
      </c>
      <c r="F64" s="317"/>
      <c r="G64" s="55">
        <f>H64+I64</f>
        <v>480000</v>
      </c>
      <c r="H64" s="55"/>
      <c r="I64" s="55">
        <f>I65</f>
        <v>480000</v>
      </c>
      <c r="J64" s="55"/>
      <c r="K64" s="45"/>
    </row>
    <row r="65" spans="1:11" ht="33" customHeight="1">
      <c r="A65" s="45"/>
      <c r="B65" s="45"/>
      <c r="C65" s="45"/>
      <c r="D65" s="56">
        <v>25020200</v>
      </c>
      <c r="E65" s="293" t="s">
        <v>293</v>
      </c>
      <c r="F65" s="318"/>
      <c r="G65" s="57">
        <f>H65+I65</f>
        <v>480000</v>
      </c>
      <c r="H65" s="55"/>
      <c r="I65" s="57">
        <v>480000</v>
      </c>
      <c r="J65" s="55"/>
      <c r="K65" s="45"/>
    </row>
    <row r="66" spans="1:11" ht="15" customHeight="1">
      <c r="A66" s="45"/>
      <c r="B66" s="45"/>
      <c r="C66" s="45"/>
      <c r="D66" s="54">
        <v>30000000</v>
      </c>
      <c r="E66" s="305" t="s">
        <v>103</v>
      </c>
      <c r="F66" s="306"/>
      <c r="G66" s="55">
        <f>H66+I66</f>
        <v>100000</v>
      </c>
      <c r="H66" s="55"/>
      <c r="I66" s="55">
        <f t="shared" ref="I66:J68" si="4">I67</f>
        <v>100000</v>
      </c>
      <c r="J66" s="55">
        <f t="shared" si="4"/>
        <v>100000</v>
      </c>
      <c r="K66" s="45"/>
    </row>
    <row r="67" spans="1:11" ht="17.25" customHeight="1">
      <c r="A67" s="45"/>
      <c r="B67" s="45"/>
      <c r="C67" s="45"/>
      <c r="D67" s="54">
        <v>33000000</v>
      </c>
      <c r="E67" s="305" t="s">
        <v>104</v>
      </c>
      <c r="F67" s="306"/>
      <c r="G67" s="55">
        <f t="shared" si="3"/>
        <v>100000</v>
      </c>
      <c r="H67" s="55"/>
      <c r="I67" s="55">
        <f t="shared" si="4"/>
        <v>100000</v>
      </c>
      <c r="J67" s="55">
        <f t="shared" si="4"/>
        <v>100000</v>
      </c>
      <c r="K67" s="45"/>
    </row>
    <row r="68" spans="1:11" ht="13.5" customHeight="1">
      <c r="A68" s="45"/>
      <c r="B68" s="45"/>
      <c r="C68" s="45"/>
      <c r="D68" s="54">
        <v>33010000</v>
      </c>
      <c r="E68" s="305" t="s">
        <v>105</v>
      </c>
      <c r="F68" s="306"/>
      <c r="G68" s="55">
        <f t="shared" si="3"/>
        <v>100000</v>
      </c>
      <c r="H68" s="55"/>
      <c r="I68" s="55">
        <f t="shared" si="4"/>
        <v>100000</v>
      </c>
      <c r="J68" s="55">
        <f t="shared" si="4"/>
        <v>100000</v>
      </c>
      <c r="K68" s="45"/>
    </row>
    <row r="69" spans="1:11" ht="48.75" customHeight="1">
      <c r="A69" s="45"/>
      <c r="B69" s="45"/>
      <c r="C69" s="45"/>
      <c r="D69" s="58">
        <v>33010100</v>
      </c>
      <c r="E69" s="319" t="s">
        <v>302</v>
      </c>
      <c r="F69" s="320"/>
      <c r="G69" s="260">
        <f t="shared" si="3"/>
        <v>100000</v>
      </c>
      <c r="H69" s="57"/>
      <c r="I69" s="57">
        <v>100000</v>
      </c>
      <c r="J69" s="57">
        <v>100000</v>
      </c>
      <c r="K69" s="45"/>
    </row>
    <row r="70" spans="1:11" ht="24" customHeight="1">
      <c r="A70" s="45"/>
      <c r="B70" s="45"/>
      <c r="C70" s="45"/>
      <c r="D70" s="282">
        <v>50000000</v>
      </c>
      <c r="E70" s="323" t="s">
        <v>433</v>
      </c>
      <c r="F70" s="323"/>
      <c r="G70" s="283">
        <f>G71</f>
        <v>15261</v>
      </c>
      <c r="H70" s="284"/>
      <c r="I70" s="55">
        <f>I71</f>
        <v>15261</v>
      </c>
      <c r="J70" s="55"/>
      <c r="K70" s="45"/>
    </row>
    <row r="71" spans="1:11" ht="48.75" customHeight="1">
      <c r="A71" s="45"/>
      <c r="B71" s="45"/>
      <c r="C71" s="45"/>
      <c r="D71" s="280">
        <v>50110000</v>
      </c>
      <c r="E71" s="321" t="s">
        <v>408</v>
      </c>
      <c r="F71" s="322"/>
      <c r="G71" s="281">
        <f>H71+I71</f>
        <v>15261</v>
      </c>
      <c r="H71" s="258"/>
      <c r="I71" s="57">
        <v>15261</v>
      </c>
      <c r="J71" s="57"/>
      <c r="K71" s="45"/>
    </row>
    <row r="72" spans="1:11" ht="14.25" customHeight="1">
      <c r="A72" s="45"/>
      <c r="B72" s="45"/>
      <c r="C72" s="45"/>
      <c r="D72" s="56"/>
      <c r="E72" s="305" t="s">
        <v>106</v>
      </c>
      <c r="F72" s="306"/>
      <c r="G72" s="55">
        <f>G11+G46+G66+G70</f>
        <v>61865325</v>
      </c>
      <c r="H72" s="55">
        <f>H11+H46+H66</f>
        <v>60981624</v>
      </c>
      <c r="I72" s="55">
        <f>I11+I46+I66+I70</f>
        <v>883701</v>
      </c>
      <c r="J72" s="55">
        <f>J11+J46+J66</f>
        <v>100000</v>
      </c>
      <c r="K72" s="45"/>
    </row>
    <row r="73" spans="1:11" ht="13.15" customHeight="1">
      <c r="A73" s="45"/>
      <c r="B73" s="45"/>
      <c r="C73" s="45"/>
      <c r="D73" s="54" t="s">
        <v>107</v>
      </c>
      <c r="E73" s="285" t="s">
        <v>108</v>
      </c>
      <c r="F73" s="285"/>
      <c r="G73" s="55">
        <f>G74</f>
        <v>52972417</v>
      </c>
      <c r="H73" s="55">
        <f>H74</f>
        <v>52972417</v>
      </c>
      <c r="I73" s="55">
        <f>I74</f>
        <v>0</v>
      </c>
      <c r="J73" s="55">
        <f>J74</f>
        <v>0</v>
      </c>
      <c r="K73" s="45"/>
    </row>
    <row r="74" spans="1:11" ht="13.15" customHeight="1">
      <c r="A74" s="45"/>
      <c r="B74" s="45"/>
      <c r="C74" s="45"/>
      <c r="D74" s="54" t="s">
        <v>109</v>
      </c>
      <c r="E74" s="285" t="s">
        <v>110</v>
      </c>
      <c r="F74" s="285"/>
      <c r="G74" s="55">
        <f>H74+I74</f>
        <v>52972417</v>
      </c>
      <c r="H74" s="55">
        <f>H75+H77+H82+H80</f>
        <v>52972417</v>
      </c>
      <c r="I74" s="55">
        <f>I88</f>
        <v>0</v>
      </c>
      <c r="J74" s="55">
        <v>0</v>
      </c>
      <c r="K74" s="45"/>
    </row>
    <row r="75" spans="1:11" ht="13.15" customHeight="1">
      <c r="A75" s="45"/>
      <c r="B75" s="45"/>
      <c r="C75" s="45"/>
      <c r="D75" s="54">
        <v>41020000</v>
      </c>
      <c r="E75" s="305" t="s">
        <v>111</v>
      </c>
      <c r="F75" s="306"/>
      <c r="G75" s="55">
        <f t="shared" ref="G75:G86" si="5">H75</f>
        <v>7475600</v>
      </c>
      <c r="H75" s="55">
        <f>H76</f>
        <v>7475600</v>
      </c>
      <c r="I75" s="55"/>
      <c r="J75" s="55"/>
      <c r="K75" s="45"/>
    </row>
    <row r="76" spans="1:11" ht="13.15" customHeight="1">
      <c r="A76" s="45"/>
      <c r="B76" s="45"/>
      <c r="C76" s="45"/>
      <c r="D76" s="56">
        <v>41020100</v>
      </c>
      <c r="E76" s="293" t="s">
        <v>112</v>
      </c>
      <c r="F76" s="294"/>
      <c r="G76" s="57">
        <f t="shared" si="5"/>
        <v>7475600</v>
      </c>
      <c r="H76" s="57">
        <v>7475600</v>
      </c>
      <c r="I76" s="55"/>
      <c r="J76" s="55"/>
      <c r="K76" s="45"/>
    </row>
    <row r="77" spans="1:11" ht="13.15" customHeight="1">
      <c r="A77" s="45"/>
      <c r="B77" s="45"/>
      <c r="C77" s="45"/>
      <c r="D77" s="54" t="s">
        <v>113</v>
      </c>
      <c r="E77" s="285" t="s">
        <v>114</v>
      </c>
      <c r="F77" s="285"/>
      <c r="G77" s="55">
        <f>G78+G79</f>
        <v>39540400</v>
      </c>
      <c r="H77" s="55">
        <f>H78+H79</f>
        <v>39540400</v>
      </c>
      <c r="I77" s="55">
        <f>I78+I79</f>
        <v>0</v>
      </c>
      <c r="J77" s="55">
        <f>J78+J79</f>
        <v>0</v>
      </c>
      <c r="K77" s="45"/>
    </row>
    <row r="78" spans="1:11" ht="12" customHeight="1">
      <c r="A78" s="45"/>
      <c r="B78" s="45"/>
      <c r="C78" s="45"/>
      <c r="D78" s="56" t="s">
        <v>115</v>
      </c>
      <c r="E78" s="288" t="s">
        <v>116</v>
      </c>
      <c r="F78" s="288"/>
      <c r="G78" s="57">
        <f t="shared" si="5"/>
        <v>38494900</v>
      </c>
      <c r="H78" s="57">
        <v>38494900</v>
      </c>
      <c r="I78" s="57"/>
      <c r="J78" s="57"/>
      <c r="K78" s="45"/>
    </row>
    <row r="79" spans="1:11" ht="33" customHeight="1">
      <c r="A79" s="45"/>
      <c r="B79" s="45"/>
      <c r="C79" s="45"/>
      <c r="D79" s="56">
        <v>41034500</v>
      </c>
      <c r="E79" s="288" t="s">
        <v>429</v>
      </c>
      <c r="F79" s="288"/>
      <c r="G79" s="57">
        <f>H79</f>
        <v>1045500</v>
      </c>
      <c r="H79" s="57">
        <v>1045500</v>
      </c>
      <c r="I79" s="57"/>
      <c r="J79" s="57"/>
      <c r="K79" s="45"/>
    </row>
    <row r="80" spans="1:11" ht="12.75" customHeight="1">
      <c r="A80" s="45"/>
      <c r="B80" s="45"/>
      <c r="C80" s="45"/>
      <c r="D80" s="54">
        <v>41040000</v>
      </c>
      <c r="E80" s="285" t="s">
        <v>301</v>
      </c>
      <c r="F80" s="285"/>
      <c r="G80" s="55">
        <f>G81</f>
        <v>1911700</v>
      </c>
      <c r="H80" s="55">
        <f>H81</f>
        <v>1911700</v>
      </c>
      <c r="I80" s="55">
        <f>I81</f>
        <v>0</v>
      </c>
      <c r="J80" s="55">
        <f>J81</f>
        <v>0</v>
      </c>
      <c r="K80" s="45"/>
    </row>
    <row r="81" spans="1:13" ht="37.5" customHeight="1">
      <c r="A81" s="45"/>
      <c r="B81" s="45"/>
      <c r="C81" s="45"/>
      <c r="D81" s="56">
        <v>41040200</v>
      </c>
      <c r="E81" s="293" t="s">
        <v>117</v>
      </c>
      <c r="F81" s="294"/>
      <c r="G81" s="57">
        <f t="shared" si="5"/>
        <v>1911700</v>
      </c>
      <c r="H81" s="57">
        <v>1911700</v>
      </c>
      <c r="I81" s="57"/>
      <c r="J81" s="57"/>
      <c r="K81" s="45"/>
    </row>
    <row r="82" spans="1:13" ht="13.15" customHeight="1">
      <c r="A82" s="45"/>
      <c r="B82" s="45"/>
      <c r="C82" s="45"/>
      <c r="D82" s="54" t="s">
        <v>118</v>
      </c>
      <c r="E82" s="285" t="s">
        <v>119</v>
      </c>
      <c r="F82" s="285"/>
      <c r="G82" s="55">
        <f>G83+G85+G86+G87+G84</f>
        <v>4044717</v>
      </c>
      <c r="H82" s="55">
        <f>H83+H85+H86+H87+H84</f>
        <v>4044717</v>
      </c>
      <c r="I82" s="55">
        <f>I83+I85+I86+I87</f>
        <v>0</v>
      </c>
      <c r="J82" s="55">
        <f>J83+J85+J86+J87</f>
        <v>0</v>
      </c>
      <c r="K82" s="45"/>
    </row>
    <row r="83" spans="1:13" ht="22.5" customHeight="1">
      <c r="A83" s="45"/>
      <c r="B83" s="45"/>
      <c r="C83" s="45"/>
      <c r="D83" s="58">
        <v>41051000</v>
      </c>
      <c r="E83" s="293" t="s">
        <v>290</v>
      </c>
      <c r="F83" s="294"/>
      <c r="G83" s="57">
        <f>H83+I83</f>
        <v>938025</v>
      </c>
      <c r="H83" s="57">
        <v>938025</v>
      </c>
      <c r="I83" s="55"/>
      <c r="J83" s="55"/>
      <c r="K83" s="45"/>
    </row>
    <row r="84" spans="1:13" ht="22.5" customHeight="1">
      <c r="A84" s="45"/>
      <c r="B84" s="45"/>
      <c r="C84" s="45"/>
      <c r="D84" s="58">
        <v>41051100</v>
      </c>
      <c r="E84" s="293" t="s">
        <v>434</v>
      </c>
      <c r="F84" s="294"/>
      <c r="G84" s="57">
        <f>H84+I84</f>
        <v>925000</v>
      </c>
      <c r="H84" s="57">
        <v>925000</v>
      </c>
      <c r="I84" s="55"/>
      <c r="J84" s="55"/>
      <c r="K84" s="45"/>
    </row>
    <row r="85" spans="1:13" ht="33" customHeight="1">
      <c r="A85" s="45"/>
      <c r="B85" s="45"/>
      <c r="C85" s="45"/>
      <c r="D85" s="58">
        <v>41051200</v>
      </c>
      <c r="E85" s="292" t="s">
        <v>120</v>
      </c>
      <c r="F85" s="292"/>
      <c r="G85" s="57">
        <f t="shared" si="5"/>
        <v>43060</v>
      </c>
      <c r="H85" s="57">
        <v>43060</v>
      </c>
      <c r="I85" s="57"/>
      <c r="J85" s="57"/>
      <c r="K85" s="45"/>
    </row>
    <row r="86" spans="1:13" ht="14.25" customHeight="1">
      <c r="A86" s="45"/>
      <c r="B86" s="45"/>
      <c r="C86" s="45"/>
      <c r="D86" s="59">
        <v>41053900</v>
      </c>
      <c r="E86" s="313" t="s">
        <v>155</v>
      </c>
      <c r="F86" s="314"/>
      <c r="G86" s="57">
        <f t="shared" si="5"/>
        <v>1815418</v>
      </c>
      <c r="H86" s="57">
        <v>1815418</v>
      </c>
      <c r="I86" s="57"/>
      <c r="J86" s="57"/>
      <c r="K86" s="45"/>
    </row>
    <row r="87" spans="1:13" ht="33" customHeight="1">
      <c r="A87" s="45"/>
      <c r="B87" s="45"/>
      <c r="C87" s="45"/>
      <c r="D87" s="259">
        <v>41055000</v>
      </c>
      <c r="E87" s="290" t="s">
        <v>294</v>
      </c>
      <c r="F87" s="291"/>
      <c r="G87" s="260">
        <f>H87+I87</f>
        <v>323214</v>
      </c>
      <c r="H87" s="57">
        <v>323214</v>
      </c>
      <c r="I87" s="57"/>
      <c r="J87" s="57"/>
      <c r="K87" s="45"/>
    </row>
    <row r="88" spans="1:13" ht="34.5" hidden="1" customHeight="1">
      <c r="A88" s="45"/>
      <c r="B88" s="45"/>
      <c r="C88" s="45"/>
      <c r="D88" s="59"/>
      <c r="E88" s="309"/>
      <c r="F88" s="310"/>
      <c r="G88" s="260">
        <f>H88+I88</f>
        <v>0</v>
      </c>
      <c r="H88" s="258"/>
      <c r="I88" s="57"/>
      <c r="J88" s="57"/>
      <c r="K88" s="45"/>
    </row>
    <row r="89" spans="1:13" ht="13.9" customHeight="1">
      <c r="A89" s="45"/>
      <c r="B89" s="45"/>
      <c r="C89" s="45"/>
      <c r="D89" s="261"/>
      <c r="E89" s="311" t="s">
        <v>121</v>
      </c>
      <c r="F89" s="312"/>
      <c r="G89" s="55">
        <f>G73+G46+G11+G66+G70</f>
        <v>114837742</v>
      </c>
      <c r="H89" s="55">
        <f>H73+H46+H11+H66</f>
        <v>113954041</v>
      </c>
      <c r="I89" s="55">
        <f>I46+I11+I73+I66+I88+I70</f>
        <v>883701</v>
      </c>
      <c r="J89" s="55">
        <f>J46+J11+J73+J66</f>
        <v>100000</v>
      </c>
      <c r="K89" s="45"/>
      <c r="M89" s="60" t="e">
        <f>H87+H85+H80+H78+H76+H59+H58+H57+H55+H53+H52+H49+H40+H39+H38+H36+H35+H34+H33+H32+H31+H30+H29+H25+H23+H17+H16+H15+H14+#REF!+H26+H81+H19+#REF!+H20+H86</f>
        <v>#REF!</v>
      </c>
    </row>
    <row r="90" spans="1:13" ht="10.9" customHeight="1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M90" s="60" t="e">
        <f>H14+H15+H16+H17+H23+H25+H29+H30+H31+H32+H33+H34+H35+H36+H38+H39+H40+H49+H52+H53+H55+H57+H58+H59+H76+H78+H80+H85+H87+#REF!+H26+H81+H19+#REF!+H20+H86</f>
        <v>#REF!</v>
      </c>
    </row>
    <row r="91" spans="1:13" ht="18" customHeight="1">
      <c r="A91" s="45"/>
      <c r="B91" s="45"/>
      <c r="C91" s="45"/>
      <c r="D91" s="308" t="s">
        <v>122</v>
      </c>
      <c r="E91" s="308"/>
      <c r="F91" s="308"/>
      <c r="G91" s="61"/>
      <c r="H91" s="45"/>
      <c r="I91" s="315" t="s">
        <v>68</v>
      </c>
      <c r="J91" s="315"/>
      <c r="K91" s="45"/>
    </row>
    <row r="92" spans="1:13" ht="10.9" customHeight="1">
      <c r="A92" s="45"/>
      <c r="B92" s="45"/>
      <c r="C92" s="45"/>
      <c r="D92" s="308"/>
      <c r="E92" s="308"/>
      <c r="F92" s="308"/>
      <c r="G92" s="62"/>
      <c r="H92" s="63" t="s">
        <v>123</v>
      </c>
      <c r="I92" s="307" t="s">
        <v>124</v>
      </c>
      <c r="J92" s="307"/>
      <c r="K92" s="45"/>
    </row>
    <row r="93" spans="1:13" ht="409.6" customHeight="1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</row>
  </sheetData>
  <mergeCells count="92">
    <mergeCell ref="E80:F80"/>
    <mergeCell ref="E75:F75"/>
    <mergeCell ref="E43:F43"/>
    <mergeCell ref="E71:F71"/>
    <mergeCell ref="E70:F70"/>
    <mergeCell ref="E62:F62"/>
    <mergeCell ref="E58:F58"/>
    <mergeCell ref="E79:F79"/>
    <mergeCell ref="E76:F76"/>
    <mergeCell ref="E74:F74"/>
    <mergeCell ref="E20:F20"/>
    <mergeCell ref="E34:F34"/>
    <mergeCell ref="E78:F78"/>
    <mergeCell ref="E77:F77"/>
    <mergeCell ref="E38:F38"/>
    <mergeCell ref="E35:F35"/>
    <mergeCell ref="E61:F61"/>
    <mergeCell ref="E36:F36"/>
    <mergeCell ref="E73:F73"/>
    <mergeCell ref="E41:F41"/>
    <mergeCell ref="E21:F21"/>
    <mergeCell ref="E40:F40"/>
    <mergeCell ref="E37:F37"/>
    <mergeCell ref="E31:F31"/>
    <mergeCell ref="E32:F32"/>
    <mergeCell ref="E33:F33"/>
    <mergeCell ref="E23:F23"/>
    <mergeCell ref="E28:F28"/>
    <mergeCell ref="E22:F22"/>
    <mergeCell ref="E24:F24"/>
    <mergeCell ref="E26:F26"/>
    <mergeCell ref="E27:F27"/>
    <mergeCell ref="E56:F56"/>
    <mergeCell ref="E59:F59"/>
    <mergeCell ref="E72:F72"/>
    <mergeCell ref="E68:F68"/>
    <mergeCell ref="E69:F69"/>
    <mergeCell ref="E54:F54"/>
    <mergeCell ref="E63:F63"/>
    <mergeCell ref="E57:F57"/>
    <mergeCell ref="E66:F66"/>
    <mergeCell ref="E67:F67"/>
    <mergeCell ref="E16:F16"/>
    <mergeCell ref="E13:F13"/>
    <mergeCell ref="E64:F64"/>
    <mergeCell ref="E55:F55"/>
    <mergeCell ref="E60:F60"/>
    <mergeCell ref="E65:F65"/>
    <mergeCell ref="E30:F30"/>
    <mergeCell ref="E47:F47"/>
    <mergeCell ref="E25:F25"/>
    <mergeCell ref="E29:F29"/>
    <mergeCell ref="E82:F82"/>
    <mergeCell ref="I91:J91"/>
    <mergeCell ref="D8:D9"/>
    <mergeCell ref="E19:F19"/>
    <mergeCell ref="E17:F17"/>
    <mergeCell ref="E15:F15"/>
    <mergeCell ref="E10:F10"/>
    <mergeCell ref="E11:F11"/>
    <mergeCell ref="E12:F12"/>
    <mergeCell ref="E14:F14"/>
    <mergeCell ref="I7:J7"/>
    <mergeCell ref="H8:H9"/>
    <mergeCell ref="E18:F18"/>
    <mergeCell ref="I92:J92"/>
    <mergeCell ref="D91:F92"/>
    <mergeCell ref="E88:F88"/>
    <mergeCell ref="E81:F81"/>
    <mergeCell ref="E89:F89"/>
    <mergeCell ref="E83:F83"/>
    <mergeCell ref="E86:F86"/>
    <mergeCell ref="E52:F52"/>
    <mergeCell ref="E48:F48"/>
    <mergeCell ref="E87:F87"/>
    <mergeCell ref="E85:F85"/>
    <mergeCell ref="E84:F84"/>
    <mergeCell ref="H2:J2"/>
    <mergeCell ref="H3:J3"/>
    <mergeCell ref="G8:G9"/>
    <mergeCell ref="E8:F9"/>
    <mergeCell ref="E4:I4"/>
    <mergeCell ref="E50:F50"/>
    <mergeCell ref="E51:F51"/>
    <mergeCell ref="I8:J8"/>
    <mergeCell ref="E53:F53"/>
    <mergeCell ref="E39:F39"/>
    <mergeCell ref="E44:F44"/>
    <mergeCell ref="E49:F49"/>
    <mergeCell ref="E46:F46"/>
    <mergeCell ref="E45:F45"/>
    <mergeCell ref="E42:F42"/>
  </mergeCells>
  <phoneticPr fontId="54" type="noConversion"/>
  <pageMargins left="0.27777777777777779" right="0.27777777777777779" top="0.27777777777777779" bottom="0.27777777777777779" header="0.5" footer="0.5"/>
  <pageSetup paperSize="9" scale="87" pageOrder="overThenDown" orientation="portrait" horizontalDpi="300" verticalDpi="300" r:id="rId1"/>
  <headerFooter alignWithMargins="0"/>
  <rowBreaks count="1" manualBreakCount="1">
    <brk id="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showGridLines="0" zoomScale="115" zoomScaleNormal="75" workbookViewId="0">
      <selection activeCell="E16" sqref="E16"/>
    </sheetView>
  </sheetViews>
  <sheetFormatPr defaultColWidth="7" defaultRowHeight="12.75" customHeight="1"/>
  <cols>
    <col min="1" max="1" width="9.5" style="7" customWidth="1"/>
    <col min="2" max="2" width="52.1640625" style="7" customWidth="1"/>
    <col min="3" max="6" width="16.33203125" style="7" customWidth="1"/>
    <col min="7" max="7" width="12" style="7" customWidth="1"/>
    <col min="8" max="8" width="9.1640625" style="7" customWidth="1"/>
    <col min="9" max="9" width="11.33203125" style="7" customWidth="1"/>
    <col min="10" max="10" width="9.1640625" style="7" customWidth="1"/>
    <col min="11" max="11" width="11.33203125" style="7" bestFit="1" customWidth="1"/>
    <col min="12" max="12" width="9.1640625" style="7" customWidth="1"/>
    <col min="13" max="16384" width="7" style="8"/>
  </cols>
  <sheetData>
    <row r="1" spans="1:13" s="6" customFormat="1" ht="12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>
      <c r="C2" s="324" t="s">
        <v>417</v>
      </c>
      <c r="D2" s="324"/>
      <c r="E2" s="324"/>
      <c r="F2" s="324"/>
    </row>
    <row r="3" spans="1:13" ht="18.75" hidden="1">
      <c r="B3" s="9"/>
      <c r="C3" s="326" t="s">
        <v>419</v>
      </c>
      <c r="D3" s="327"/>
      <c r="E3" s="327"/>
      <c r="F3" s="327"/>
      <c r="M3" s="7"/>
    </row>
    <row r="4" spans="1:13" ht="29.25" customHeight="1">
      <c r="A4" s="332" t="s">
        <v>370</v>
      </c>
      <c r="B4" s="332"/>
      <c r="C4" s="332"/>
      <c r="D4" s="332"/>
      <c r="E4" s="332"/>
      <c r="F4" s="332"/>
    </row>
    <row r="5" spans="1:13" ht="29.25" customHeight="1">
      <c r="A5" s="10"/>
      <c r="B5" s="10"/>
      <c r="C5" s="10"/>
      <c r="D5" s="10"/>
      <c r="E5" s="10"/>
      <c r="F5" s="10"/>
    </row>
    <row r="6" spans="1:13" ht="20.25">
      <c r="A6" s="329" t="s">
        <v>416</v>
      </c>
      <c r="B6" s="330"/>
      <c r="C6" s="10"/>
      <c r="D6" s="10"/>
      <c r="E6" s="10"/>
      <c r="F6" s="10"/>
    </row>
    <row r="7" spans="1:13" ht="12" customHeight="1">
      <c r="A7" s="331" t="s">
        <v>170</v>
      </c>
      <c r="B7" s="330"/>
      <c r="C7" s="10"/>
      <c r="D7" s="10"/>
      <c r="E7" s="10"/>
      <c r="F7" s="10"/>
    </row>
    <row r="8" spans="1:13" ht="12" customHeight="1">
      <c r="A8" s="325"/>
      <c r="B8" s="325"/>
      <c r="C8" s="325"/>
      <c r="D8" s="325"/>
      <c r="E8" s="325"/>
      <c r="F8" s="11" t="s">
        <v>128</v>
      </c>
    </row>
    <row r="9" spans="1:13" s="14" customFormat="1" ht="24.75" customHeight="1">
      <c r="A9" s="328" t="s">
        <v>143</v>
      </c>
      <c r="B9" s="328" t="s">
        <v>190</v>
      </c>
      <c r="C9" s="328" t="s">
        <v>136</v>
      </c>
      <c r="D9" s="328" t="s">
        <v>144</v>
      </c>
      <c r="E9" s="328" t="s">
        <v>145</v>
      </c>
      <c r="F9" s="328"/>
      <c r="G9" s="13"/>
      <c r="H9" s="13"/>
      <c r="I9" s="13"/>
      <c r="J9" s="13"/>
      <c r="K9" s="13"/>
      <c r="L9" s="13"/>
    </row>
    <row r="10" spans="1:13" s="14" customFormat="1" ht="42" customHeight="1">
      <c r="A10" s="328"/>
      <c r="B10" s="328"/>
      <c r="C10" s="328"/>
      <c r="D10" s="328"/>
      <c r="E10" s="12" t="s">
        <v>160</v>
      </c>
      <c r="F10" s="15" t="s">
        <v>163</v>
      </c>
      <c r="G10" s="13"/>
      <c r="H10" s="13"/>
      <c r="I10" s="13"/>
      <c r="J10" s="13"/>
      <c r="K10" s="13"/>
      <c r="L10" s="13"/>
    </row>
    <row r="11" spans="1:13" s="14" customFormat="1" ht="15.7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5">
        <v>6</v>
      </c>
      <c r="G11" s="13"/>
      <c r="H11" s="13"/>
      <c r="I11" s="13"/>
      <c r="J11" s="13"/>
      <c r="K11" s="13"/>
      <c r="L11" s="13"/>
    </row>
    <row r="12" spans="1:13" s="20" customFormat="1" ht="14.25">
      <c r="A12" s="16">
        <v>200000</v>
      </c>
      <c r="B12" s="17" t="s">
        <v>171</v>
      </c>
      <c r="C12" s="31">
        <f t="shared" ref="C12:C37" si="0">D12+E12</f>
        <v>5339894</v>
      </c>
      <c r="D12" s="18">
        <f>D15</f>
        <v>1430951</v>
      </c>
      <c r="E12" s="18">
        <f>E15</f>
        <v>3908943</v>
      </c>
      <c r="F12" s="18">
        <f>F15</f>
        <v>3843943</v>
      </c>
      <c r="G12" s="19"/>
      <c r="H12" s="19"/>
      <c r="I12" s="19"/>
      <c r="J12" s="19"/>
      <c r="K12" s="19"/>
      <c r="L12" s="19"/>
    </row>
    <row r="13" spans="1:13" s="20" customFormat="1" ht="15">
      <c r="A13" s="33">
        <v>205100</v>
      </c>
      <c r="B13" s="34" t="s">
        <v>209</v>
      </c>
      <c r="C13" s="35">
        <f t="shared" si="0"/>
        <v>410867.46</v>
      </c>
      <c r="D13" s="36"/>
      <c r="E13" s="36">
        <v>410867.46</v>
      </c>
      <c r="F13" s="36"/>
      <c r="G13" s="19"/>
      <c r="H13" s="19"/>
      <c r="I13" s="275"/>
      <c r="J13" s="19"/>
      <c r="K13" s="275"/>
      <c r="L13" s="19"/>
    </row>
    <row r="14" spans="1:13" s="20" customFormat="1" ht="15">
      <c r="A14" s="33">
        <v>205200</v>
      </c>
      <c r="B14" s="34" t="s">
        <v>210</v>
      </c>
      <c r="C14" s="35">
        <f t="shared" si="0"/>
        <v>410867.46</v>
      </c>
      <c r="D14" s="36"/>
      <c r="E14" s="36">
        <v>410867.46</v>
      </c>
      <c r="F14" s="36"/>
      <c r="G14" s="19"/>
      <c r="H14" s="19"/>
      <c r="I14" s="19"/>
      <c r="J14" s="19"/>
      <c r="K14" s="19"/>
      <c r="L14" s="19"/>
    </row>
    <row r="15" spans="1:13" s="23" customFormat="1" ht="25.5">
      <c r="A15" s="33">
        <v>208000</v>
      </c>
      <c r="B15" s="34" t="s">
        <v>191</v>
      </c>
      <c r="C15" s="35">
        <f t="shared" si="0"/>
        <v>5339894</v>
      </c>
      <c r="D15" s="36">
        <f>D16-D17+D18</f>
        <v>1430951</v>
      </c>
      <c r="E15" s="36">
        <f>E16-E17+E18</f>
        <v>3908943</v>
      </c>
      <c r="F15" s="36">
        <f>F16-F17+F18</f>
        <v>3843943</v>
      </c>
      <c r="G15" s="22"/>
      <c r="H15" s="22"/>
      <c r="I15" s="22"/>
      <c r="J15" s="22"/>
      <c r="K15" s="22"/>
      <c r="L15" s="22"/>
    </row>
    <row r="16" spans="1:13" s="23" customFormat="1" ht="15">
      <c r="A16" s="33">
        <v>208100</v>
      </c>
      <c r="B16" s="34" t="s">
        <v>209</v>
      </c>
      <c r="C16" s="35">
        <f t="shared" si="0"/>
        <v>7450657.3199999994</v>
      </c>
      <c r="D16" s="36">
        <v>6807298.0999999996</v>
      </c>
      <c r="E16" s="36">
        <v>643359.22</v>
      </c>
      <c r="F16" s="36">
        <v>275830.90000000002</v>
      </c>
      <c r="G16" s="43">
        <f>D16-D17</f>
        <v>5274894</v>
      </c>
      <c r="H16" s="22"/>
      <c r="I16" s="44"/>
      <c r="J16" s="22"/>
      <c r="K16" s="22"/>
      <c r="L16" s="22"/>
    </row>
    <row r="17" spans="1:12" s="23" customFormat="1" ht="15">
      <c r="A17" s="33">
        <v>208200</v>
      </c>
      <c r="B17" s="34" t="s">
        <v>210</v>
      </c>
      <c r="C17" s="35">
        <f t="shared" si="0"/>
        <v>2110763.3200000003</v>
      </c>
      <c r="D17" s="36">
        <v>1532404.1</v>
      </c>
      <c r="E17" s="36">
        <v>578359.22</v>
      </c>
      <c r="F17" s="36">
        <v>275830.90000000002</v>
      </c>
      <c r="G17" s="22">
        <v>7057</v>
      </c>
      <c r="H17" s="22"/>
      <c r="I17" s="22"/>
      <c r="J17" s="22"/>
      <c r="K17" s="22"/>
      <c r="L17" s="22"/>
    </row>
    <row r="18" spans="1:12" s="23" customFormat="1" ht="25.5">
      <c r="A18" s="24">
        <v>208400</v>
      </c>
      <c r="B18" s="25" t="s">
        <v>174</v>
      </c>
      <c r="C18" s="37">
        <f t="shared" si="0"/>
        <v>0</v>
      </c>
      <c r="D18" s="21">
        <f>SUM(D19:D24)</f>
        <v>-3843943</v>
      </c>
      <c r="E18" s="21">
        <f>SUM(E19:E24)</f>
        <v>3843943</v>
      </c>
      <c r="F18" s="21">
        <f>SUM(F19:F24)</f>
        <v>3843943</v>
      </c>
      <c r="G18" s="44">
        <v>925000</v>
      </c>
      <c r="H18" s="22"/>
      <c r="I18" s="44"/>
      <c r="J18" s="22"/>
      <c r="K18" s="22"/>
      <c r="L18" s="22"/>
    </row>
    <row r="19" spans="1:12" s="23" customFormat="1" ht="25.5">
      <c r="A19" s="24"/>
      <c r="B19" s="237" t="s">
        <v>380</v>
      </c>
      <c r="C19" s="38">
        <f t="shared" si="0"/>
        <v>0</v>
      </c>
      <c r="D19" s="39">
        <v>-948443</v>
      </c>
      <c r="E19" s="39">
        <v>948443</v>
      </c>
      <c r="F19" s="40">
        <v>948443</v>
      </c>
      <c r="G19" s="22">
        <v>14564</v>
      </c>
      <c r="H19" s="22"/>
      <c r="I19" s="22"/>
      <c r="J19" s="22"/>
      <c r="K19" s="22"/>
      <c r="L19" s="22"/>
    </row>
    <row r="20" spans="1:12" s="23" customFormat="1" ht="63.75" hidden="1">
      <c r="A20" s="24"/>
      <c r="B20" s="237" t="s">
        <v>214</v>
      </c>
      <c r="C20" s="38">
        <f t="shared" si="0"/>
        <v>0</v>
      </c>
      <c r="D20" s="39"/>
      <c r="E20" s="39"/>
      <c r="F20" s="40"/>
      <c r="G20" s="22"/>
      <c r="H20" s="22"/>
      <c r="I20" s="22"/>
      <c r="J20" s="22"/>
      <c r="K20" s="22"/>
      <c r="L20" s="22"/>
    </row>
    <row r="21" spans="1:12" s="23" customFormat="1" ht="51" hidden="1">
      <c r="A21" s="24"/>
      <c r="B21" s="237" t="s">
        <v>213</v>
      </c>
      <c r="C21" s="38">
        <f t="shared" si="0"/>
        <v>0</v>
      </c>
      <c r="D21" s="39"/>
      <c r="E21" s="39"/>
      <c r="F21" s="40"/>
      <c r="G21" s="22"/>
      <c r="H21" s="22"/>
      <c r="I21" s="22"/>
      <c r="J21" s="22"/>
      <c r="K21" s="22"/>
      <c r="L21" s="22"/>
    </row>
    <row r="22" spans="1:12" s="23" customFormat="1" ht="24.75" customHeight="1">
      <c r="A22" s="24"/>
      <c r="B22" s="237" t="s">
        <v>381</v>
      </c>
      <c r="C22" s="38">
        <f t="shared" si="0"/>
        <v>0</v>
      </c>
      <c r="D22" s="39">
        <v>-925000</v>
      </c>
      <c r="E22" s="39">
        <v>925000</v>
      </c>
      <c r="F22" s="40">
        <v>925000</v>
      </c>
      <c r="G22" s="22">
        <v>50000</v>
      </c>
      <c r="H22" s="22"/>
      <c r="I22" s="22"/>
      <c r="J22" s="22"/>
      <c r="K22" s="22"/>
      <c r="L22" s="22"/>
    </row>
    <row r="23" spans="1:12" s="23" customFormat="1" ht="38.25">
      <c r="A23" s="24"/>
      <c r="B23" s="237" t="s">
        <v>435</v>
      </c>
      <c r="C23" s="38">
        <f t="shared" si="0"/>
        <v>0</v>
      </c>
      <c r="D23" s="39">
        <v>-925000</v>
      </c>
      <c r="E23" s="39">
        <v>925000</v>
      </c>
      <c r="F23" s="40">
        <v>925000</v>
      </c>
      <c r="G23" s="22"/>
      <c r="H23" s="22"/>
      <c r="I23" s="22"/>
      <c r="J23" s="22"/>
      <c r="K23" s="22"/>
      <c r="L23" s="22"/>
    </row>
    <row r="24" spans="1:12" s="23" customFormat="1" ht="51">
      <c r="A24" s="24"/>
      <c r="B24" s="237" t="s">
        <v>432</v>
      </c>
      <c r="C24" s="38">
        <f t="shared" si="0"/>
        <v>0</v>
      </c>
      <c r="D24" s="39">
        <v>-1045500</v>
      </c>
      <c r="E24" s="39">
        <v>1045500</v>
      </c>
      <c r="F24" s="40">
        <v>1045500</v>
      </c>
      <c r="G24" s="22"/>
      <c r="H24" s="22"/>
      <c r="I24" s="22"/>
      <c r="J24" s="22"/>
      <c r="K24" s="22"/>
      <c r="L24" s="22"/>
    </row>
    <row r="25" spans="1:12" s="23" customFormat="1" ht="14.25">
      <c r="A25" s="16" t="s">
        <v>193</v>
      </c>
      <c r="B25" s="17" t="s">
        <v>172</v>
      </c>
      <c r="C25" s="31">
        <f t="shared" si="0"/>
        <v>5339894</v>
      </c>
      <c r="D25" s="18">
        <f>D12</f>
        <v>1430951</v>
      </c>
      <c r="E25" s="18">
        <f>E12</f>
        <v>3908943</v>
      </c>
      <c r="F25" s="18">
        <f>F12</f>
        <v>3843943</v>
      </c>
      <c r="G25" s="43">
        <f>G16-G17-G18-G19</f>
        <v>4328273</v>
      </c>
      <c r="H25" s="22"/>
      <c r="I25" s="22"/>
      <c r="J25" s="22"/>
      <c r="K25" s="22"/>
      <c r="L25" s="22"/>
    </row>
    <row r="26" spans="1:12" s="23" customFormat="1" ht="14.25">
      <c r="A26" s="16">
        <v>600000</v>
      </c>
      <c r="B26" s="17" t="s">
        <v>173</v>
      </c>
      <c r="C26" s="31">
        <f t="shared" si="0"/>
        <v>5339894</v>
      </c>
      <c r="D26" s="18">
        <f>D27</f>
        <v>1430951</v>
      </c>
      <c r="E26" s="18">
        <f>E27</f>
        <v>3908943</v>
      </c>
      <c r="F26" s="18">
        <f>F27</f>
        <v>3843943</v>
      </c>
      <c r="G26" s="22"/>
      <c r="H26" s="22"/>
      <c r="I26" s="22"/>
      <c r="J26" s="22"/>
      <c r="K26" s="22"/>
      <c r="L26" s="22"/>
    </row>
    <row r="27" spans="1:12" s="20" customFormat="1" ht="15">
      <c r="A27" s="33">
        <v>602000</v>
      </c>
      <c r="B27" s="34" t="s">
        <v>192</v>
      </c>
      <c r="C27" s="35">
        <f t="shared" si="0"/>
        <v>5339894</v>
      </c>
      <c r="D27" s="41">
        <f>D28-D29+D30</f>
        <v>1430951</v>
      </c>
      <c r="E27" s="41">
        <f>E28-E29+E30</f>
        <v>3908943</v>
      </c>
      <c r="F27" s="41">
        <f>F28-F29+F30</f>
        <v>3843943</v>
      </c>
      <c r="G27" s="19"/>
      <c r="H27" s="19"/>
      <c r="I27" s="19"/>
      <c r="J27" s="19"/>
      <c r="K27" s="19"/>
      <c r="L27" s="19"/>
    </row>
    <row r="28" spans="1:12" s="20" customFormat="1" ht="15">
      <c r="A28" s="33">
        <v>602100</v>
      </c>
      <c r="B28" s="34" t="s">
        <v>209</v>
      </c>
      <c r="C28" s="35">
        <f t="shared" si="0"/>
        <v>7861524.7799999993</v>
      </c>
      <c r="D28" s="41">
        <f t="shared" ref="D28:F29" si="1">D13+D16</f>
        <v>6807298.0999999996</v>
      </c>
      <c r="E28" s="41">
        <f t="shared" si="1"/>
        <v>1054226.68</v>
      </c>
      <c r="F28" s="41">
        <f t="shared" si="1"/>
        <v>275830.90000000002</v>
      </c>
      <c r="G28" s="19"/>
      <c r="H28" s="19"/>
      <c r="I28" s="19"/>
      <c r="J28" s="19"/>
      <c r="K28" s="19"/>
      <c r="L28" s="19"/>
    </row>
    <row r="29" spans="1:12" s="20" customFormat="1" ht="15">
      <c r="A29" s="33">
        <v>602200</v>
      </c>
      <c r="B29" s="34" t="s">
        <v>210</v>
      </c>
      <c r="C29" s="35">
        <f t="shared" si="0"/>
        <v>2521630.7800000003</v>
      </c>
      <c r="D29" s="41">
        <f t="shared" si="1"/>
        <v>1532404.1</v>
      </c>
      <c r="E29" s="41">
        <f t="shared" si="1"/>
        <v>989226.67999999993</v>
      </c>
      <c r="F29" s="41">
        <f t="shared" si="1"/>
        <v>275830.90000000002</v>
      </c>
      <c r="G29" s="19"/>
      <c r="H29" s="19"/>
      <c r="I29" s="19"/>
      <c r="J29" s="19"/>
      <c r="K29" s="19"/>
      <c r="L29" s="19"/>
    </row>
    <row r="30" spans="1:12" s="23" customFormat="1" ht="25.5">
      <c r="A30" s="24">
        <v>602400</v>
      </c>
      <c r="B30" s="25" t="s">
        <v>174</v>
      </c>
      <c r="C30" s="37">
        <f t="shared" si="0"/>
        <v>0</v>
      </c>
      <c r="D30" s="21">
        <f>SUM(D31:D36)</f>
        <v>-3843943</v>
      </c>
      <c r="E30" s="21">
        <f>SUM(E31:E36)</f>
        <v>3843943</v>
      </c>
      <c r="F30" s="21">
        <f>SUM(F31:F36)</f>
        <v>3843943</v>
      </c>
      <c r="G30" s="22"/>
      <c r="H30" s="22"/>
      <c r="I30" s="22"/>
      <c r="J30" s="22"/>
      <c r="K30" s="22"/>
      <c r="L30" s="22"/>
    </row>
    <row r="31" spans="1:12" s="23" customFormat="1" ht="25.5">
      <c r="A31" s="24"/>
      <c r="B31" s="42" t="s">
        <v>380</v>
      </c>
      <c r="C31" s="38">
        <f t="shared" si="0"/>
        <v>0</v>
      </c>
      <c r="D31" s="39">
        <f t="shared" ref="D31:F36" si="2">D19</f>
        <v>-948443</v>
      </c>
      <c r="E31" s="39">
        <f t="shared" si="2"/>
        <v>948443</v>
      </c>
      <c r="F31" s="39">
        <f t="shared" si="2"/>
        <v>948443</v>
      </c>
      <c r="G31" s="22"/>
      <c r="H31" s="22"/>
      <c r="I31" s="22"/>
      <c r="J31" s="22"/>
      <c r="K31" s="22"/>
      <c r="L31" s="22"/>
    </row>
    <row r="32" spans="1:12" s="23" customFormat="1" ht="51" hidden="1">
      <c r="A32" s="24"/>
      <c r="B32" s="42" t="s">
        <v>211</v>
      </c>
      <c r="C32" s="38">
        <f t="shared" si="0"/>
        <v>0</v>
      </c>
      <c r="D32" s="39">
        <f t="shared" si="2"/>
        <v>0</v>
      </c>
      <c r="E32" s="39">
        <f t="shared" si="2"/>
        <v>0</v>
      </c>
      <c r="F32" s="39">
        <f t="shared" si="2"/>
        <v>0</v>
      </c>
      <c r="G32" s="22"/>
      <c r="H32" s="22"/>
      <c r="I32" s="22"/>
      <c r="J32" s="22"/>
      <c r="K32" s="22"/>
      <c r="L32" s="22"/>
    </row>
    <row r="33" spans="1:12" s="23" customFormat="1" ht="51" hidden="1">
      <c r="A33" s="24"/>
      <c r="B33" s="42" t="s">
        <v>211</v>
      </c>
      <c r="C33" s="38">
        <f t="shared" si="0"/>
        <v>0</v>
      </c>
      <c r="D33" s="39">
        <f t="shared" si="2"/>
        <v>0</v>
      </c>
      <c r="E33" s="39">
        <f t="shared" si="2"/>
        <v>0</v>
      </c>
      <c r="F33" s="39">
        <f t="shared" si="2"/>
        <v>0</v>
      </c>
      <c r="G33" s="22"/>
      <c r="H33" s="22"/>
      <c r="I33" s="22"/>
      <c r="J33" s="22"/>
      <c r="K33" s="22"/>
      <c r="L33" s="22"/>
    </row>
    <row r="34" spans="1:12" s="23" customFormat="1" ht="25.5">
      <c r="A34" s="24"/>
      <c r="B34" s="42" t="s">
        <v>381</v>
      </c>
      <c r="C34" s="38">
        <f t="shared" si="0"/>
        <v>0</v>
      </c>
      <c r="D34" s="39">
        <f t="shared" si="2"/>
        <v>-925000</v>
      </c>
      <c r="E34" s="39">
        <f t="shared" si="2"/>
        <v>925000</v>
      </c>
      <c r="F34" s="39">
        <f t="shared" si="2"/>
        <v>925000</v>
      </c>
      <c r="G34" s="22"/>
      <c r="H34" s="22"/>
      <c r="I34" s="22"/>
      <c r="J34" s="22"/>
      <c r="K34" s="22"/>
      <c r="L34" s="22"/>
    </row>
    <row r="35" spans="1:12" s="23" customFormat="1" ht="38.25">
      <c r="A35" s="24"/>
      <c r="B35" s="42" t="s">
        <v>435</v>
      </c>
      <c r="C35" s="38">
        <f t="shared" si="0"/>
        <v>0</v>
      </c>
      <c r="D35" s="39">
        <f t="shared" si="2"/>
        <v>-925000</v>
      </c>
      <c r="E35" s="39">
        <f t="shared" si="2"/>
        <v>925000</v>
      </c>
      <c r="F35" s="39">
        <f t="shared" si="2"/>
        <v>925000</v>
      </c>
      <c r="G35" s="22"/>
      <c r="H35" s="22"/>
      <c r="I35" s="22"/>
      <c r="J35" s="22"/>
      <c r="K35" s="22"/>
      <c r="L35" s="22"/>
    </row>
    <row r="36" spans="1:12" s="23" customFormat="1" ht="51">
      <c r="A36" s="24"/>
      <c r="B36" s="42" t="s">
        <v>432</v>
      </c>
      <c r="C36" s="38">
        <f t="shared" si="0"/>
        <v>0</v>
      </c>
      <c r="D36" s="39">
        <f t="shared" si="2"/>
        <v>-1045500</v>
      </c>
      <c r="E36" s="39">
        <f t="shared" si="2"/>
        <v>1045500</v>
      </c>
      <c r="F36" s="39">
        <f t="shared" si="2"/>
        <v>1045500</v>
      </c>
      <c r="G36" s="22"/>
      <c r="H36" s="22"/>
      <c r="I36" s="22"/>
      <c r="J36" s="22"/>
      <c r="K36" s="22"/>
      <c r="L36" s="22"/>
    </row>
    <row r="37" spans="1:12" ht="14.25">
      <c r="A37" s="16"/>
      <c r="B37" s="17" t="s">
        <v>172</v>
      </c>
      <c r="C37" s="31">
        <f t="shared" si="0"/>
        <v>5339894</v>
      </c>
      <c r="D37" s="18">
        <f>D26</f>
        <v>1430951</v>
      </c>
      <c r="E37" s="18">
        <f>E26</f>
        <v>3908943</v>
      </c>
      <c r="F37" s="18">
        <f>F26</f>
        <v>3843943</v>
      </c>
      <c r="G37" s="8"/>
      <c r="H37" s="8"/>
      <c r="I37" s="8"/>
      <c r="J37" s="8"/>
      <c r="K37" s="8"/>
      <c r="L37" s="8"/>
    </row>
    <row r="38" spans="1:12" ht="18.75">
      <c r="A38" s="26"/>
      <c r="B38" s="26"/>
    </row>
    <row r="39" spans="1:12" ht="18" customHeight="1">
      <c r="A39" s="27"/>
      <c r="B39" s="29" t="s">
        <v>122</v>
      </c>
      <c r="C39" s="28"/>
      <c r="D39" s="64"/>
      <c r="E39" s="333" t="s">
        <v>68</v>
      </c>
      <c r="F39" s="333"/>
      <c r="G39" s="30"/>
      <c r="H39" s="30"/>
    </row>
    <row r="40" spans="1:12" ht="12.75" customHeight="1">
      <c r="D40" s="63" t="s">
        <v>123</v>
      </c>
      <c r="E40" s="307" t="s">
        <v>124</v>
      </c>
      <c r="F40" s="307"/>
    </row>
  </sheetData>
  <mergeCells count="13">
    <mergeCell ref="E39:F39"/>
    <mergeCell ref="E40:F40"/>
    <mergeCell ref="D9:D10"/>
    <mergeCell ref="E9:F9"/>
    <mergeCell ref="C2:F2"/>
    <mergeCell ref="A8:E8"/>
    <mergeCell ref="C3:F3"/>
    <mergeCell ref="A9:A10"/>
    <mergeCell ref="A6:B6"/>
    <mergeCell ref="A7:B7"/>
    <mergeCell ref="A4:F4"/>
    <mergeCell ref="C9:C10"/>
    <mergeCell ref="B9:B10"/>
  </mergeCells>
  <phoneticPr fontId="33" type="noConversion"/>
  <printOptions horizontalCentered="1"/>
  <pageMargins left="0.74803149606299213" right="0.74803149606299213" top="0.24" bottom="0.19685039370078741" header="0.2" footer="0.21"/>
  <pageSetup paperSize="9" scale="76" fitToHeight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P106"/>
  <sheetViews>
    <sheetView showGridLines="0" zoomScale="115" workbookViewId="0">
      <pane xSplit="4" ySplit="12" topLeftCell="E99" activePane="bottomRight" state="frozen"/>
      <selection pane="topRight" activeCell="E1" sqref="E1"/>
      <selection pane="bottomLeft" activeCell="A13" sqref="A13"/>
      <selection pane="bottomRight" activeCell="O66" sqref="O66"/>
    </sheetView>
  </sheetViews>
  <sheetFormatPr defaultColWidth="10.6640625" defaultRowHeight="11.25"/>
  <cols>
    <col min="1" max="1" width="10.83203125" style="65" customWidth="1"/>
    <col min="2" max="2" width="6.5" style="65" customWidth="1"/>
    <col min="3" max="3" width="7.33203125" style="65" customWidth="1"/>
    <col min="4" max="4" width="25" style="65" customWidth="1"/>
    <col min="5" max="5" width="13.6640625" style="65" customWidth="1"/>
    <col min="6" max="7" width="12.33203125" style="65" customWidth="1"/>
    <col min="8" max="8" width="11.33203125" style="65" customWidth="1"/>
    <col min="9" max="11" width="12.33203125" style="65" customWidth="1"/>
    <col min="12" max="12" width="11.33203125" style="65" customWidth="1"/>
    <col min="13" max="14" width="11.1640625" style="65" customWidth="1"/>
    <col min="15" max="15" width="12.33203125" style="65" customWidth="1"/>
    <col min="16" max="16" width="15.1640625" style="65" customWidth="1"/>
    <col min="17" max="16384" width="10.6640625" style="80"/>
  </cols>
  <sheetData>
    <row r="1" spans="1:16" s="65" customFormat="1">
      <c r="N1" s="358" t="s">
        <v>175</v>
      </c>
      <c r="O1" s="358"/>
      <c r="P1" s="358"/>
    </row>
    <row r="2" spans="1:16" s="65" customFormat="1" hidden="1">
      <c r="K2" s="169"/>
      <c r="N2" s="359" t="s">
        <v>427</v>
      </c>
      <c r="O2" s="359"/>
      <c r="P2" s="359"/>
    </row>
    <row r="3" spans="1:16" s="65" customFormat="1"/>
    <row r="4" spans="1:16" s="65" customFormat="1"/>
    <row r="5" spans="1:16" s="65" customFormat="1"/>
    <row r="6" spans="1:16" s="65" customFormat="1" ht="30.75" customHeight="1">
      <c r="B6" s="360" t="s">
        <v>346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</row>
    <row r="7" spans="1:16" s="65" customFormat="1">
      <c r="C7" s="361">
        <v>2354000000</v>
      </c>
      <c r="D7" s="361"/>
    </row>
    <row r="8" spans="1:16" s="65" customFormat="1" ht="12.75">
      <c r="B8" s="66"/>
      <c r="C8" s="340" t="s">
        <v>170</v>
      </c>
      <c r="D8" s="340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s="65" customFormat="1" ht="18.75" customHeight="1" thickBot="1">
      <c r="P9" s="65" t="s">
        <v>218</v>
      </c>
    </row>
    <row r="10" spans="1:16" s="65" customFormat="1">
      <c r="A10" s="346" t="s">
        <v>194</v>
      </c>
      <c r="B10" s="349" t="s">
        <v>195</v>
      </c>
      <c r="C10" s="352" t="s">
        <v>180</v>
      </c>
      <c r="D10" s="355" t="s">
        <v>196</v>
      </c>
      <c r="E10" s="339" t="s">
        <v>144</v>
      </c>
      <c r="F10" s="339"/>
      <c r="G10" s="339"/>
      <c r="H10" s="339"/>
      <c r="I10" s="339"/>
      <c r="J10" s="339" t="s">
        <v>145</v>
      </c>
      <c r="K10" s="339"/>
      <c r="L10" s="339"/>
      <c r="M10" s="339"/>
      <c r="N10" s="339"/>
      <c r="O10" s="339"/>
      <c r="P10" s="334" t="s">
        <v>16</v>
      </c>
    </row>
    <row r="11" spans="1:16" s="65" customFormat="1">
      <c r="A11" s="347"/>
      <c r="B11" s="350"/>
      <c r="C11" s="353"/>
      <c r="D11" s="356"/>
      <c r="E11" s="344" t="s">
        <v>160</v>
      </c>
      <c r="F11" s="337" t="s">
        <v>146</v>
      </c>
      <c r="G11" s="343" t="s">
        <v>147</v>
      </c>
      <c r="H11" s="343"/>
      <c r="I11" s="341" t="s">
        <v>148</v>
      </c>
      <c r="J11" s="344" t="s">
        <v>160</v>
      </c>
      <c r="K11" s="337" t="s">
        <v>163</v>
      </c>
      <c r="L11" s="337" t="s">
        <v>146</v>
      </c>
      <c r="M11" s="343" t="s">
        <v>147</v>
      </c>
      <c r="N11" s="343"/>
      <c r="O11" s="337" t="s">
        <v>148</v>
      </c>
      <c r="P11" s="335"/>
    </row>
    <row r="12" spans="1:16" s="65" customFormat="1" ht="39" customHeight="1" thickBot="1">
      <c r="A12" s="348"/>
      <c r="B12" s="351"/>
      <c r="C12" s="354"/>
      <c r="D12" s="357"/>
      <c r="E12" s="345"/>
      <c r="F12" s="338"/>
      <c r="G12" s="67" t="s">
        <v>149</v>
      </c>
      <c r="H12" s="67" t="s">
        <v>150</v>
      </c>
      <c r="I12" s="342"/>
      <c r="J12" s="345"/>
      <c r="K12" s="338"/>
      <c r="L12" s="338"/>
      <c r="M12" s="67" t="s">
        <v>149</v>
      </c>
      <c r="N12" s="67" t="s">
        <v>150</v>
      </c>
      <c r="O12" s="338"/>
      <c r="P12" s="336"/>
    </row>
    <row r="13" spans="1:16" s="65" customFormat="1">
      <c r="A13" s="68">
        <v>1</v>
      </c>
      <c r="B13" s="68">
        <v>2</v>
      </c>
      <c r="C13" s="68">
        <v>3</v>
      </c>
      <c r="D13" s="68">
        <v>4</v>
      </c>
      <c r="E13" s="68">
        <v>5</v>
      </c>
      <c r="F13" s="68">
        <v>6</v>
      </c>
      <c r="G13" s="68">
        <v>7</v>
      </c>
      <c r="H13" s="68">
        <v>8</v>
      </c>
      <c r="I13" s="187">
        <v>9</v>
      </c>
      <c r="J13" s="189">
        <v>10</v>
      </c>
      <c r="K13" s="68">
        <v>11</v>
      </c>
      <c r="L13" s="68">
        <v>12</v>
      </c>
      <c r="M13" s="68">
        <v>13</v>
      </c>
      <c r="N13" s="68">
        <v>14</v>
      </c>
      <c r="O13" s="68">
        <v>15</v>
      </c>
      <c r="P13" s="68">
        <v>16</v>
      </c>
    </row>
    <row r="14" spans="1:16" s="69" customFormat="1" ht="33.75">
      <c r="A14" s="170">
        <v>200000</v>
      </c>
      <c r="B14" s="171"/>
      <c r="C14" s="171"/>
      <c r="D14" s="172" t="s">
        <v>22</v>
      </c>
      <c r="E14" s="185">
        <f>E15</f>
        <v>31304768</v>
      </c>
      <c r="F14" s="174">
        <f t="shared" ref="F14:O14" si="0">F15</f>
        <v>31304768</v>
      </c>
      <c r="G14" s="174">
        <f t="shared" si="0"/>
        <v>14692169</v>
      </c>
      <c r="H14" s="174">
        <f t="shared" si="0"/>
        <v>1750191</v>
      </c>
      <c r="I14" s="188">
        <f t="shared" si="0"/>
        <v>0</v>
      </c>
      <c r="J14" s="173">
        <f>J15</f>
        <v>981371</v>
      </c>
      <c r="K14" s="174">
        <f t="shared" si="0"/>
        <v>312261</v>
      </c>
      <c r="L14" s="174">
        <f t="shared" si="0"/>
        <v>669110</v>
      </c>
      <c r="M14" s="174">
        <f t="shared" si="0"/>
        <v>0</v>
      </c>
      <c r="N14" s="174">
        <f t="shared" si="0"/>
        <v>0</v>
      </c>
      <c r="O14" s="186">
        <f t="shared" si="0"/>
        <v>312261</v>
      </c>
      <c r="P14" s="175">
        <f>E14+J14</f>
        <v>32286139</v>
      </c>
    </row>
    <row r="15" spans="1:16" s="69" customFormat="1" ht="33.75">
      <c r="A15" s="170">
        <v>220000</v>
      </c>
      <c r="B15" s="171"/>
      <c r="C15" s="171"/>
      <c r="D15" s="172" t="s">
        <v>22</v>
      </c>
      <c r="E15" s="194">
        <f t="shared" ref="E15:E20" si="1">F15+I15</f>
        <v>31304768</v>
      </c>
      <c r="F15" s="177">
        <f>F16+F18+F20+F29+F41+F45+F49</f>
        <v>31304768</v>
      </c>
      <c r="G15" s="177">
        <f>G16+G18+G20+G29+G41+G45+G49</f>
        <v>14692169</v>
      </c>
      <c r="H15" s="177">
        <f>H16+H18+H20+H29+H41+H45+H49</f>
        <v>1750191</v>
      </c>
      <c r="I15" s="177">
        <f>I16+I18+I20+I29+I41+I45+I49</f>
        <v>0</v>
      </c>
      <c r="J15" s="194">
        <f t="shared" ref="J15:J20" si="2">K15+L15</f>
        <v>981371</v>
      </c>
      <c r="K15" s="177">
        <f>K16+K18+K20+K29+K41+K45+K49+O45</f>
        <v>312261</v>
      </c>
      <c r="L15" s="177">
        <f>L16+L18+L20+L29+L41+L45+L49</f>
        <v>669110</v>
      </c>
      <c r="M15" s="177">
        <f>M16+M18+M20+M29+M41+M45+M49</f>
        <v>0</v>
      </c>
      <c r="N15" s="177">
        <f>N16+N18+N20+N29+N41+N45+N49</f>
        <v>0</v>
      </c>
      <c r="O15" s="177">
        <f>O16+O18+O20+O29+O41+O45+O49</f>
        <v>312261</v>
      </c>
      <c r="P15" s="175">
        <f t="shared" ref="P15:P79" si="3">E15+J15</f>
        <v>32286139</v>
      </c>
    </row>
    <row r="16" spans="1:16" s="69" customFormat="1">
      <c r="A16" s="216"/>
      <c r="B16" s="213">
        <v>100</v>
      </c>
      <c r="C16" s="214"/>
      <c r="D16" s="217" t="s">
        <v>304</v>
      </c>
      <c r="E16" s="207">
        <f t="shared" si="1"/>
        <v>14271693</v>
      </c>
      <c r="F16" s="208">
        <f>F17</f>
        <v>14271693</v>
      </c>
      <c r="G16" s="208">
        <f>G17</f>
        <v>10995974</v>
      </c>
      <c r="H16" s="208">
        <f>H17</f>
        <v>556300</v>
      </c>
      <c r="I16" s="208">
        <f>I17</f>
        <v>0</v>
      </c>
      <c r="J16" s="209">
        <f t="shared" si="2"/>
        <v>107000</v>
      </c>
      <c r="K16" s="210">
        <f>K17</f>
        <v>100000</v>
      </c>
      <c r="L16" s="210">
        <f>L17</f>
        <v>7000</v>
      </c>
      <c r="M16" s="210">
        <f>M17</f>
        <v>0</v>
      </c>
      <c r="N16" s="210">
        <f>N17</f>
        <v>0</v>
      </c>
      <c r="O16" s="210">
        <f>O17</f>
        <v>100000</v>
      </c>
      <c r="P16" s="175">
        <f>E16+J16</f>
        <v>14378693</v>
      </c>
    </row>
    <row r="17" spans="1:16" s="78" customFormat="1" ht="56.25">
      <c r="A17" s="195">
        <v>210160</v>
      </c>
      <c r="B17" s="166">
        <v>160</v>
      </c>
      <c r="C17" s="167">
        <v>111</v>
      </c>
      <c r="D17" s="218" t="s">
        <v>277</v>
      </c>
      <c r="E17" s="183">
        <f t="shared" si="1"/>
        <v>14271693</v>
      </c>
      <c r="F17" s="72">
        <v>14271693</v>
      </c>
      <c r="G17" s="72">
        <v>10995974</v>
      </c>
      <c r="H17" s="72">
        <v>556300</v>
      </c>
      <c r="I17" s="193"/>
      <c r="J17" s="184">
        <f t="shared" si="2"/>
        <v>107000</v>
      </c>
      <c r="K17" s="74">
        <v>100000</v>
      </c>
      <c r="L17" s="74">
        <v>7000</v>
      </c>
      <c r="M17" s="74"/>
      <c r="N17" s="74"/>
      <c r="O17" s="74">
        <v>100000</v>
      </c>
      <c r="P17" s="175">
        <f t="shared" si="3"/>
        <v>14378693</v>
      </c>
    </row>
    <row r="18" spans="1:16" s="211" customFormat="1" ht="12">
      <c r="A18" s="216"/>
      <c r="B18" s="213">
        <v>1000</v>
      </c>
      <c r="C18" s="214"/>
      <c r="D18" s="217" t="s">
        <v>305</v>
      </c>
      <c r="E18" s="207">
        <f t="shared" si="1"/>
        <v>0</v>
      </c>
      <c r="F18" s="208">
        <f>F19</f>
        <v>0</v>
      </c>
      <c r="G18" s="208">
        <f>G19</f>
        <v>0</v>
      </c>
      <c r="H18" s="208">
        <f>H19</f>
        <v>0</v>
      </c>
      <c r="I18" s="208">
        <f>I19</f>
        <v>0</v>
      </c>
      <c r="J18" s="209">
        <f t="shared" si="2"/>
        <v>0</v>
      </c>
      <c r="K18" s="210">
        <f>K19</f>
        <v>0</v>
      </c>
      <c r="L18" s="210">
        <f>L19</f>
        <v>0</v>
      </c>
      <c r="M18" s="210">
        <f>M19</f>
        <v>0</v>
      </c>
      <c r="N18" s="210">
        <f>N19</f>
        <v>0</v>
      </c>
      <c r="O18" s="210">
        <f>O19</f>
        <v>0</v>
      </c>
      <c r="P18" s="175">
        <f>E18+J18</f>
        <v>0</v>
      </c>
    </row>
    <row r="19" spans="1:16" s="78" customFormat="1" ht="33.75">
      <c r="A19" s="195">
        <v>211142</v>
      </c>
      <c r="B19" s="166">
        <v>1142</v>
      </c>
      <c r="C19" s="167">
        <v>990</v>
      </c>
      <c r="D19" s="218" t="s">
        <v>156</v>
      </c>
      <c r="E19" s="183">
        <f t="shared" si="1"/>
        <v>0</v>
      </c>
      <c r="F19" s="72"/>
      <c r="G19" s="72"/>
      <c r="H19" s="72"/>
      <c r="I19" s="193"/>
      <c r="J19" s="184">
        <f t="shared" si="2"/>
        <v>0</v>
      </c>
      <c r="K19" s="74"/>
      <c r="L19" s="74"/>
      <c r="M19" s="74"/>
      <c r="N19" s="74"/>
      <c r="O19" s="74"/>
      <c r="P19" s="175">
        <f>E19+J19</f>
        <v>0</v>
      </c>
    </row>
    <row r="20" spans="1:16" s="211" customFormat="1" ht="12">
      <c r="A20" s="216"/>
      <c r="B20" s="213">
        <v>2009</v>
      </c>
      <c r="C20" s="214"/>
      <c r="D20" s="217" t="s">
        <v>306</v>
      </c>
      <c r="E20" s="207">
        <f t="shared" si="1"/>
        <v>3978878</v>
      </c>
      <c r="F20" s="208">
        <f>F21+F24+F26+F28</f>
        <v>3978878</v>
      </c>
      <c r="G20" s="208">
        <f>G21+G24+G26+G28</f>
        <v>0</v>
      </c>
      <c r="H20" s="208">
        <f>H21+H24+H26+H28</f>
        <v>0</v>
      </c>
      <c r="I20" s="208">
        <f>I21+I24+I26+I28</f>
        <v>0</v>
      </c>
      <c r="J20" s="184">
        <f t="shared" si="2"/>
        <v>0</v>
      </c>
      <c r="K20" s="208">
        <f>K21+K24+K26+K28</f>
        <v>0</v>
      </c>
      <c r="L20" s="208">
        <f>L21+L24+L26+L28</f>
        <v>0</v>
      </c>
      <c r="M20" s="208">
        <f>M21+M24+M26+M28</f>
        <v>0</v>
      </c>
      <c r="N20" s="208">
        <f>N21+N24+N26+N28</f>
        <v>0</v>
      </c>
      <c r="O20" s="208">
        <f>O21+O24+O26+O28</f>
        <v>0</v>
      </c>
      <c r="P20" s="175">
        <f>E20+J20</f>
        <v>3978878</v>
      </c>
    </row>
    <row r="21" spans="1:16" s="78" customFormat="1" ht="33.75">
      <c r="A21" s="195" t="s">
        <v>177</v>
      </c>
      <c r="B21" s="166">
        <v>2010</v>
      </c>
      <c r="C21" s="167" t="s">
        <v>129</v>
      </c>
      <c r="D21" s="218" t="s">
        <v>278</v>
      </c>
      <c r="E21" s="183">
        <f t="shared" ref="E21:E53" si="4">F21+I21</f>
        <v>1819860</v>
      </c>
      <c r="F21" s="72">
        <v>1819860</v>
      </c>
      <c r="G21" s="72"/>
      <c r="H21" s="72"/>
      <c r="I21" s="73"/>
      <c r="J21" s="184">
        <f t="shared" ref="J21:J53" si="5">K21+L21</f>
        <v>0</v>
      </c>
      <c r="K21" s="74"/>
      <c r="L21" s="74"/>
      <c r="M21" s="74"/>
      <c r="N21" s="74"/>
      <c r="O21" s="74"/>
      <c r="P21" s="175">
        <f t="shared" si="3"/>
        <v>1819860</v>
      </c>
    </row>
    <row r="22" spans="1:16" s="84" customFormat="1" ht="22.5">
      <c r="A22" s="219"/>
      <c r="B22" s="220"/>
      <c r="C22" s="221"/>
      <c r="D22" s="222" t="s">
        <v>23</v>
      </c>
      <c r="E22" s="183">
        <f t="shared" si="4"/>
        <v>960360</v>
      </c>
      <c r="F22" s="81">
        <f>F21-F23</f>
        <v>960360</v>
      </c>
      <c r="G22" s="81">
        <f>G21-G23</f>
        <v>0</v>
      </c>
      <c r="H22" s="81">
        <f>H21-H23</f>
        <v>0</v>
      </c>
      <c r="I22" s="82">
        <f>I21-I23</f>
        <v>0</v>
      </c>
      <c r="J22" s="184">
        <f t="shared" si="5"/>
        <v>0</v>
      </c>
      <c r="K22" s="83"/>
      <c r="L22" s="83"/>
      <c r="M22" s="83"/>
      <c r="N22" s="83"/>
      <c r="O22" s="83"/>
      <c r="P22" s="175">
        <f t="shared" si="3"/>
        <v>960360</v>
      </c>
    </row>
    <row r="23" spans="1:16" s="84" customFormat="1" ht="111.75" customHeight="1">
      <c r="A23" s="219"/>
      <c r="B23" s="220"/>
      <c r="C23" s="221"/>
      <c r="D23" s="222" t="s">
        <v>36</v>
      </c>
      <c r="E23" s="183">
        <f t="shared" si="4"/>
        <v>859500</v>
      </c>
      <c r="F23" s="81">
        <v>859500</v>
      </c>
      <c r="G23" s="81"/>
      <c r="H23" s="81"/>
      <c r="I23" s="82"/>
      <c r="J23" s="184">
        <f t="shared" si="5"/>
        <v>0</v>
      </c>
      <c r="K23" s="83"/>
      <c r="L23" s="83"/>
      <c r="M23" s="83"/>
      <c r="N23" s="83"/>
      <c r="O23" s="83"/>
      <c r="P23" s="175">
        <f t="shared" si="3"/>
        <v>859500</v>
      </c>
    </row>
    <row r="24" spans="1:16" s="78" customFormat="1" ht="67.5">
      <c r="A24" s="195" t="s">
        <v>178</v>
      </c>
      <c r="B24" s="166">
        <v>2111</v>
      </c>
      <c r="C24" s="167">
        <v>726</v>
      </c>
      <c r="D24" s="218" t="s">
        <v>153</v>
      </c>
      <c r="E24" s="183">
        <f t="shared" si="4"/>
        <v>1832804</v>
      </c>
      <c r="F24" s="72">
        <v>1832804</v>
      </c>
      <c r="G24" s="72">
        <f>G25</f>
        <v>0</v>
      </c>
      <c r="H24" s="72">
        <f>H25</f>
        <v>0</v>
      </c>
      <c r="I24" s="72">
        <f>I25</f>
        <v>0</v>
      </c>
      <c r="J24" s="184">
        <f t="shared" si="5"/>
        <v>0</v>
      </c>
      <c r="K24" s="74"/>
      <c r="L24" s="74"/>
      <c r="M24" s="74"/>
      <c r="N24" s="74"/>
      <c r="O24" s="74"/>
      <c r="P24" s="175">
        <f t="shared" si="3"/>
        <v>1832804</v>
      </c>
    </row>
    <row r="25" spans="1:16" s="78" customFormat="1" ht="21.75" customHeight="1">
      <c r="A25" s="195"/>
      <c r="B25" s="166"/>
      <c r="C25" s="167"/>
      <c r="D25" s="218" t="s">
        <v>23</v>
      </c>
      <c r="E25" s="183">
        <f t="shared" si="4"/>
        <v>1654811</v>
      </c>
      <c r="F25" s="72">
        <v>1654811</v>
      </c>
      <c r="G25" s="72"/>
      <c r="H25" s="72"/>
      <c r="I25" s="73"/>
      <c r="J25" s="184">
        <f t="shared" si="5"/>
        <v>0</v>
      </c>
      <c r="K25" s="74"/>
      <c r="L25" s="74"/>
      <c r="M25" s="74"/>
      <c r="N25" s="74"/>
      <c r="O25" s="74"/>
      <c r="P25" s="175">
        <f t="shared" si="3"/>
        <v>1654811</v>
      </c>
    </row>
    <row r="26" spans="1:16" s="78" customFormat="1" ht="45">
      <c r="A26" s="195" t="s">
        <v>179</v>
      </c>
      <c r="B26" s="166">
        <v>2144</v>
      </c>
      <c r="C26" s="167" t="s">
        <v>130</v>
      </c>
      <c r="D26" s="218" t="s">
        <v>279</v>
      </c>
      <c r="E26" s="183">
        <f t="shared" si="4"/>
        <v>323214</v>
      </c>
      <c r="F26" s="72">
        <v>323214</v>
      </c>
      <c r="G26" s="72"/>
      <c r="H26" s="72"/>
      <c r="I26" s="73"/>
      <c r="J26" s="184">
        <f t="shared" si="5"/>
        <v>0</v>
      </c>
      <c r="K26" s="74"/>
      <c r="L26" s="74"/>
      <c r="M26" s="74"/>
      <c r="N26" s="74"/>
      <c r="O26" s="74"/>
      <c r="P26" s="175">
        <f t="shared" si="3"/>
        <v>323214</v>
      </c>
    </row>
    <row r="27" spans="1:16" s="84" customFormat="1" ht="90">
      <c r="A27" s="219"/>
      <c r="B27" s="220"/>
      <c r="C27" s="221"/>
      <c r="D27" s="222" t="s">
        <v>307</v>
      </c>
      <c r="E27" s="183">
        <f t="shared" si="4"/>
        <v>323214</v>
      </c>
      <c r="F27" s="81">
        <v>323214</v>
      </c>
      <c r="G27" s="81"/>
      <c r="H27" s="81"/>
      <c r="I27" s="82"/>
      <c r="J27" s="184">
        <f t="shared" si="5"/>
        <v>0</v>
      </c>
      <c r="K27" s="83"/>
      <c r="L27" s="83"/>
      <c r="M27" s="83"/>
      <c r="N27" s="83"/>
      <c r="O27" s="83"/>
      <c r="P27" s="175">
        <f t="shared" si="3"/>
        <v>323214</v>
      </c>
    </row>
    <row r="28" spans="1:16" s="78" customFormat="1" ht="22.5">
      <c r="A28" s="195" t="s">
        <v>205</v>
      </c>
      <c r="B28" s="166">
        <v>2152</v>
      </c>
      <c r="C28" s="167" t="s">
        <v>130</v>
      </c>
      <c r="D28" s="218" t="s">
        <v>206</v>
      </c>
      <c r="E28" s="183">
        <f t="shared" si="4"/>
        <v>3000</v>
      </c>
      <c r="F28" s="72">
        <v>3000</v>
      </c>
      <c r="G28" s="72"/>
      <c r="H28" s="72"/>
      <c r="I28" s="73"/>
      <c r="J28" s="184">
        <f t="shared" si="5"/>
        <v>0</v>
      </c>
      <c r="K28" s="74"/>
      <c r="L28" s="74"/>
      <c r="M28" s="74"/>
      <c r="N28" s="74"/>
      <c r="O28" s="74"/>
      <c r="P28" s="175">
        <f t="shared" si="3"/>
        <v>3000</v>
      </c>
    </row>
    <row r="29" spans="1:16" s="211" customFormat="1" ht="33.75">
      <c r="A29" s="216"/>
      <c r="B29" s="213">
        <v>3000</v>
      </c>
      <c r="C29" s="214"/>
      <c r="D29" s="217" t="s">
        <v>308</v>
      </c>
      <c r="E29" s="207">
        <f>F29+I29</f>
        <v>6481278</v>
      </c>
      <c r="F29" s="208">
        <f>SUM(F30:F40)</f>
        <v>6481278</v>
      </c>
      <c r="G29" s="208">
        <f>SUM(G30:G40)</f>
        <v>3696195</v>
      </c>
      <c r="H29" s="208">
        <f>SUM(H30:H40)</f>
        <v>523195</v>
      </c>
      <c r="I29" s="208">
        <f>SUM(I30:I40)</f>
        <v>0</v>
      </c>
      <c r="J29" s="184">
        <f t="shared" si="5"/>
        <v>576000</v>
      </c>
      <c r="K29" s="208">
        <f>SUM(K30:K40)</f>
        <v>0</v>
      </c>
      <c r="L29" s="208">
        <f>SUM(L30:L40)</f>
        <v>576000</v>
      </c>
      <c r="M29" s="208">
        <f>SUM(M30:M40)</f>
        <v>0</v>
      </c>
      <c r="N29" s="208">
        <f>SUM(N30:N40)</f>
        <v>0</v>
      </c>
      <c r="O29" s="208">
        <f>SUM(O30:O40)</f>
        <v>0</v>
      </c>
      <c r="P29" s="175">
        <f>E29+J29</f>
        <v>7057278</v>
      </c>
    </row>
    <row r="30" spans="1:16" s="78" customFormat="1" ht="33.75">
      <c r="A30" s="195">
        <v>213032</v>
      </c>
      <c r="B30" s="166">
        <v>3032</v>
      </c>
      <c r="C30" s="167">
        <v>1070</v>
      </c>
      <c r="D30" s="218" t="s">
        <v>17</v>
      </c>
      <c r="E30" s="183">
        <f t="shared" si="4"/>
        <v>12000</v>
      </c>
      <c r="F30" s="72">
        <v>12000</v>
      </c>
      <c r="G30" s="72"/>
      <c r="H30" s="72"/>
      <c r="I30" s="73"/>
      <c r="J30" s="184">
        <f t="shared" si="5"/>
        <v>0</v>
      </c>
      <c r="K30" s="74"/>
      <c r="L30" s="74"/>
      <c r="M30" s="74"/>
      <c r="N30" s="74"/>
      <c r="O30" s="74"/>
      <c r="P30" s="175">
        <f t="shared" si="3"/>
        <v>12000</v>
      </c>
    </row>
    <row r="31" spans="1:16" s="78" customFormat="1" ht="56.25">
      <c r="A31" s="195">
        <v>213033</v>
      </c>
      <c r="B31" s="166">
        <v>3033</v>
      </c>
      <c r="C31" s="167">
        <v>1070</v>
      </c>
      <c r="D31" s="218" t="s">
        <v>18</v>
      </c>
      <c r="E31" s="183">
        <f t="shared" si="4"/>
        <v>417669</v>
      </c>
      <c r="F31" s="72">
        <v>417669</v>
      </c>
      <c r="G31" s="72"/>
      <c r="H31" s="72"/>
      <c r="I31" s="73"/>
      <c r="J31" s="184">
        <f t="shared" si="5"/>
        <v>0</v>
      </c>
      <c r="K31" s="74"/>
      <c r="L31" s="74"/>
      <c r="M31" s="74"/>
      <c r="N31" s="74"/>
      <c r="O31" s="74"/>
      <c r="P31" s="175">
        <f t="shared" si="3"/>
        <v>417669</v>
      </c>
    </row>
    <row r="32" spans="1:16" s="78" customFormat="1" ht="56.25">
      <c r="A32" s="195">
        <v>213050</v>
      </c>
      <c r="B32" s="166">
        <v>3050</v>
      </c>
      <c r="C32" s="167">
        <v>1070</v>
      </c>
      <c r="D32" s="218" t="s">
        <v>185</v>
      </c>
      <c r="E32" s="183">
        <f t="shared" si="4"/>
        <v>396792</v>
      </c>
      <c r="F32" s="72">
        <v>396792</v>
      </c>
      <c r="G32" s="72"/>
      <c r="H32" s="72"/>
      <c r="I32" s="73"/>
      <c r="J32" s="184">
        <f t="shared" si="5"/>
        <v>0</v>
      </c>
      <c r="K32" s="74"/>
      <c r="L32" s="74"/>
      <c r="M32" s="74"/>
      <c r="N32" s="74"/>
      <c r="O32" s="74"/>
      <c r="P32" s="175">
        <f t="shared" si="3"/>
        <v>396792</v>
      </c>
    </row>
    <row r="33" spans="1:16" s="78" customFormat="1" ht="45">
      <c r="A33" s="195">
        <v>213090</v>
      </c>
      <c r="B33" s="166">
        <v>3090</v>
      </c>
      <c r="C33" s="167">
        <v>1030</v>
      </c>
      <c r="D33" s="218" t="s">
        <v>184</v>
      </c>
      <c r="E33" s="183">
        <f t="shared" si="4"/>
        <v>12222</v>
      </c>
      <c r="F33" s="72">
        <v>12222</v>
      </c>
      <c r="G33" s="72"/>
      <c r="H33" s="72"/>
      <c r="I33" s="73"/>
      <c r="J33" s="184">
        <f t="shared" si="5"/>
        <v>0</v>
      </c>
      <c r="K33" s="74"/>
      <c r="L33" s="74"/>
      <c r="M33" s="74"/>
      <c r="N33" s="74"/>
      <c r="O33" s="74"/>
      <c r="P33" s="175">
        <f t="shared" si="3"/>
        <v>12222</v>
      </c>
    </row>
    <row r="34" spans="1:16" s="78" customFormat="1" ht="45">
      <c r="A34" s="195">
        <v>213241</v>
      </c>
      <c r="B34" s="166">
        <v>3241</v>
      </c>
      <c r="C34" s="167">
        <v>1090</v>
      </c>
      <c r="D34" s="218" t="s">
        <v>320</v>
      </c>
      <c r="E34" s="183">
        <f t="shared" si="4"/>
        <v>5083441</v>
      </c>
      <c r="F34" s="72">
        <v>5083441</v>
      </c>
      <c r="G34" s="72">
        <v>3696195</v>
      </c>
      <c r="H34" s="72">
        <v>523195</v>
      </c>
      <c r="I34" s="73"/>
      <c r="J34" s="184">
        <f t="shared" si="5"/>
        <v>576000</v>
      </c>
      <c r="K34" s="74"/>
      <c r="L34" s="74">
        <v>576000</v>
      </c>
      <c r="M34" s="74"/>
      <c r="N34" s="74"/>
      <c r="O34" s="74"/>
      <c r="P34" s="175">
        <f t="shared" si="3"/>
        <v>5659441</v>
      </c>
    </row>
    <row r="35" spans="1:16" s="78" customFormat="1" ht="44.25" hidden="1" customHeight="1">
      <c r="A35" s="195">
        <v>213105</v>
      </c>
      <c r="B35" s="166">
        <v>3105</v>
      </c>
      <c r="C35" s="167">
        <v>1010</v>
      </c>
      <c r="D35" s="218" t="s">
        <v>280</v>
      </c>
      <c r="E35" s="183">
        <f t="shared" si="4"/>
        <v>0</v>
      </c>
      <c r="F35" s="72"/>
      <c r="G35" s="72"/>
      <c r="H35" s="72"/>
      <c r="I35" s="73"/>
      <c r="J35" s="184">
        <f t="shared" si="5"/>
        <v>0</v>
      </c>
      <c r="K35" s="74"/>
      <c r="L35" s="74"/>
      <c r="M35" s="74"/>
      <c r="N35" s="74"/>
      <c r="O35" s="74"/>
      <c r="P35" s="175">
        <f t="shared" si="3"/>
        <v>0</v>
      </c>
    </row>
    <row r="36" spans="1:16" s="78" customFormat="1" ht="32.25" hidden="1" customHeight="1">
      <c r="A36" s="195">
        <v>213121</v>
      </c>
      <c r="B36" s="166">
        <v>3121</v>
      </c>
      <c r="C36" s="167" t="s">
        <v>131</v>
      </c>
      <c r="D36" s="218" t="s">
        <v>281</v>
      </c>
      <c r="E36" s="183">
        <f t="shared" si="4"/>
        <v>0</v>
      </c>
      <c r="F36" s="72"/>
      <c r="G36" s="72"/>
      <c r="H36" s="72"/>
      <c r="I36" s="73"/>
      <c r="J36" s="184">
        <f t="shared" si="5"/>
        <v>0</v>
      </c>
      <c r="K36" s="74"/>
      <c r="L36" s="74"/>
      <c r="M36" s="74"/>
      <c r="N36" s="74"/>
      <c r="O36" s="74"/>
      <c r="P36" s="175">
        <f t="shared" si="3"/>
        <v>0</v>
      </c>
    </row>
    <row r="37" spans="1:16" s="78" customFormat="1" ht="123.75">
      <c r="A37" s="195">
        <v>213160</v>
      </c>
      <c r="B37" s="166">
        <v>3160</v>
      </c>
      <c r="C37" s="167">
        <v>1010</v>
      </c>
      <c r="D37" s="218" t="s">
        <v>158</v>
      </c>
      <c r="E37" s="183">
        <f t="shared" si="4"/>
        <v>203588</v>
      </c>
      <c r="F37" s="72">
        <v>203588</v>
      </c>
      <c r="G37" s="72"/>
      <c r="H37" s="72"/>
      <c r="I37" s="73"/>
      <c r="J37" s="184">
        <f t="shared" si="5"/>
        <v>0</v>
      </c>
      <c r="K37" s="74"/>
      <c r="L37" s="74"/>
      <c r="M37" s="74"/>
      <c r="N37" s="74"/>
      <c r="O37" s="74"/>
      <c r="P37" s="175">
        <f t="shared" si="3"/>
        <v>203588</v>
      </c>
    </row>
    <row r="38" spans="1:16" s="78" customFormat="1" ht="112.5">
      <c r="A38" s="195">
        <v>213180</v>
      </c>
      <c r="B38" s="166">
        <v>3180</v>
      </c>
      <c r="C38" s="167">
        <v>1060</v>
      </c>
      <c r="D38" s="218" t="s">
        <v>282</v>
      </c>
      <c r="E38" s="183">
        <f t="shared" si="4"/>
        <v>3000</v>
      </c>
      <c r="F38" s="72">
        <v>3000</v>
      </c>
      <c r="G38" s="72"/>
      <c r="H38" s="72"/>
      <c r="I38" s="73"/>
      <c r="J38" s="184">
        <f t="shared" si="5"/>
        <v>0</v>
      </c>
      <c r="K38" s="74"/>
      <c r="L38" s="74"/>
      <c r="M38" s="74"/>
      <c r="N38" s="74"/>
      <c r="O38" s="74"/>
      <c r="P38" s="175">
        <f t="shared" si="3"/>
        <v>3000</v>
      </c>
    </row>
    <row r="39" spans="1:16" s="78" customFormat="1" ht="78.75">
      <c r="A39" s="195">
        <v>213171</v>
      </c>
      <c r="B39" s="166">
        <v>3171</v>
      </c>
      <c r="C39" s="167">
        <v>1010</v>
      </c>
      <c r="D39" s="218" t="s">
        <v>319</v>
      </c>
      <c r="E39" s="183">
        <f t="shared" si="4"/>
        <v>20718</v>
      </c>
      <c r="F39" s="72">
        <v>20718</v>
      </c>
      <c r="G39" s="72"/>
      <c r="H39" s="72"/>
      <c r="I39" s="73"/>
      <c r="J39" s="184"/>
      <c r="K39" s="74"/>
      <c r="L39" s="74"/>
      <c r="M39" s="74"/>
      <c r="N39" s="74"/>
      <c r="O39" s="74"/>
      <c r="P39" s="175">
        <f t="shared" si="3"/>
        <v>20718</v>
      </c>
    </row>
    <row r="40" spans="1:16" s="78" customFormat="1" ht="33" customHeight="1">
      <c r="A40" s="195">
        <v>213242</v>
      </c>
      <c r="B40" s="166">
        <v>3242</v>
      </c>
      <c r="C40" s="167">
        <v>1090</v>
      </c>
      <c r="D40" s="218" t="s">
        <v>168</v>
      </c>
      <c r="E40" s="183">
        <f t="shared" si="4"/>
        <v>331848</v>
      </c>
      <c r="F40" s="72">
        <v>331848</v>
      </c>
      <c r="G40" s="72"/>
      <c r="H40" s="72"/>
      <c r="I40" s="73"/>
      <c r="J40" s="184">
        <f t="shared" si="5"/>
        <v>0</v>
      </c>
      <c r="K40" s="74"/>
      <c r="L40" s="74"/>
      <c r="M40" s="74"/>
      <c r="N40" s="74"/>
      <c r="O40" s="74"/>
      <c r="P40" s="175">
        <f t="shared" si="3"/>
        <v>331848</v>
      </c>
    </row>
    <row r="41" spans="1:16" s="211" customFormat="1" ht="22.5">
      <c r="A41" s="216"/>
      <c r="B41" s="213">
        <v>6000</v>
      </c>
      <c r="C41" s="214"/>
      <c r="D41" s="217" t="s">
        <v>309</v>
      </c>
      <c r="E41" s="207">
        <f>F41+I41</f>
        <v>6083675</v>
      </c>
      <c r="F41" s="208">
        <f>SUM(F42:F44)</f>
        <v>6083675</v>
      </c>
      <c r="G41" s="208">
        <f t="shared" ref="G41:O41" si="6">SUM(G42:G44)</f>
        <v>0</v>
      </c>
      <c r="H41" s="208">
        <f t="shared" si="6"/>
        <v>670696</v>
      </c>
      <c r="I41" s="208">
        <f t="shared" si="6"/>
        <v>0</v>
      </c>
      <c r="J41" s="184">
        <f t="shared" si="5"/>
        <v>192000</v>
      </c>
      <c r="K41" s="208">
        <f t="shared" si="6"/>
        <v>192000</v>
      </c>
      <c r="L41" s="208">
        <f t="shared" si="6"/>
        <v>0</v>
      </c>
      <c r="M41" s="208">
        <f t="shared" si="6"/>
        <v>0</v>
      </c>
      <c r="N41" s="208">
        <f t="shared" si="6"/>
        <v>0</v>
      </c>
      <c r="O41" s="208">
        <f t="shared" si="6"/>
        <v>192000</v>
      </c>
      <c r="P41" s="175">
        <f>E41+J41</f>
        <v>6275675</v>
      </c>
    </row>
    <row r="42" spans="1:16" s="78" customFormat="1" ht="45">
      <c r="A42" s="195" t="s">
        <v>24</v>
      </c>
      <c r="B42" s="166" t="s">
        <v>25</v>
      </c>
      <c r="C42" s="167" t="s">
        <v>26</v>
      </c>
      <c r="D42" s="218" t="s">
        <v>20</v>
      </c>
      <c r="E42" s="183">
        <f t="shared" si="4"/>
        <v>1596080</v>
      </c>
      <c r="F42" s="72">
        <v>1596080</v>
      </c>
      <c r="G42" s="72"/>
      <c r="H42" s="72"/>
      <c r="I42" s="73"/>
      <c r="J42" s="184">
        <f t="shared" si="5"/>
        <v>192000</v>
      </c>
      <c r="K42" s="74">
        <v>192000</v>
      </c>
      <c r="L42" s="74"/>
      <c r="M42" s="74"/>
      <c r="N42" s="74"/>
      <c r="O42" s="74">
        <v>192000</v>
      </c>
      <c r="P42" s="175">
        <f t="shared" si="3"/>
        <v>1788080</v>
      </c>
    </row>
    <row r="43" spans="1:16" s="78" customFormat="1" ht="45">
      <c r="A43" s="195" t="s">
        <v>27</v>
      </c>
      <c r="B43" s="166" t="s">
        <v>28</v>
      </c>
      <c r="C43" s="167" t="s">
        <v>26</v>
      </c>
      <c r="D43" s="218" t="s">
        <v>283</v>
      </c>
      <c r="E43" s="183">
        <f t="shared" si="4"/>
        <v>691095</v>
      </c>
      <c r="F43" s="72">
        <v>691095</v>
      </c>
      <c r="G43" s="72"/>
      <c r="H43" s="72">
        <v>670696</v>
      </c>
      <c r="I43" s="73"/>
      <c r="J43" s="184">
        <f t="shared" si="5"/>
        <v>0</v>
      </c>
      <c r="K43" s="74"/>
      <c r="L43" s="74"/>
      <c r="M43" s="74"/>
      <c r="N43" s="74"/>
      <c r="O43" s="74"/>
      <c r="P43" s="175">
        <f t="shared" si="3"/>
        <v>691095</v>
      </c>
    </row>
    <row r="44" spans="1:16" s="78" customFormat="1" ht="21.75" customHeight="1">
      <c r="A44" s="195" t="s">
        <v>30</v>
      </c>
      <c r="B44" s="166" t="s">
        <v>31</v>
      </c>
      <c r="C44" s="167" t="s">
        <v>26</v>
      </c>
      <c r="D44" s="218" t="s">
        <v>21</v>
      </c>
      <c r="E44" s="183">
        <f t="shared" si="4"/>
        <v>3796500</v>
      </c>
      <c r="F44" s="72">
        <v>3796500</v>
      </c>
      <c r="G44" s="72"/>
      <c r="H44" s="72"/>
      <c r="I44" s="73"/>
      <c r="J44" s="184">
        <f t="shared" si="5"/>
        <v>0</v>
      </c>
      <c r="K44" s="74"/>
      <c r="L44" s="74"/>
      <c r="M44" s="74"/>
      <c r="N44" s="74"/>
      <c r="O44" s="74"/>
      <c r="P44" s="175">
        <f t="shared" si="3"/>
        <v>3796500</v>
      </c>
    </row>
    <row r="45" spans="1:16" s="211" customFormat="1" ht="22.5">
      <c r="A45" s="216"/>
      <c r="B45" s="213">
        <v>7000</v>
      </c>
      <c r="C45" s="214"/>
      <c r="D45" s="217" t="s">
        <v>310</v>
      </c>
      <c r="E45" s="207">
        <f>F45+I45</f>
        <v>417744</v>
      </c>
      <c r="F45" s="208">
        <f>F46+F47+F48</f>
        <v>417744</v>
      </c>
      <c r="G45" s="208">
        <f>G46+G47+G48</f>
        <v>0</v>
      </c>
      <c r="H45" s="208">
        <f>H46+H47+H48</f>
        <v>0</v>
      </c>
      <c r="I45" s="208">
        <f>I46+I47+I48</f>
        <v>0</v>
      </c>
      <c r="J45" s="183">
        <f>L45+O45</f>
        <v>80261</v>
      </c>
      <c r="K45" s="208">
        <f>K46+K47+K48</f>
        <v>0</v>
      </c>
      <c r="L45" s="208">
        <f>L46+L47+L48</f>
        <v>60000</v>
      </c>
      <c r="M45" s="208">
        <f>M46+M47+M48</f>
        <v>0</v>
      </c>
      <c r="N45" s="208">
        <f>N46+N47+N48</f>
        <v>0</v>
      </c>
      <c r="O45" s="208">
        <f>O46+O47+O48</f>
        <v>20261</v>
      </c>
      <c r="P45" s="175">
        <f>E45+J45</f>
        <v>498005</v>
      </c>
    </row>
    <row r="46" spans="1:16" s="211" customFormat="1" ht="56.25">
      <c r="A46" s="195">
        <v>217461</v>
      </c>
      <c r="B46" s="166">
        <v>7461</v>
      </c>
      <c r="C46" s="167">
        <v>456</v>
      </c>
      <c r="D46" s="218" t="s">
        <v>420</v>
      </c>
      <c r="E46" s="183">
        <f t="shared" si="4"/>
        <v>176674</v>
      </c>
      <c r="F46" s="72">
        <v>176674</v>
      </c>
      <c r="G46" s="72"/>
      <c r="H46" s="72"/>
      <c r="I46" s="277"/>
      <c r="J46" s="183">
        <f>L46+O46</f>
        <v>0</v>
      </c>
      <c r="K46" s="208"/>
      <c r="L46" s="208"/>
      <c r="M46" s="208"/>
      <c r="N46" s="208"/>
      <c r="O46" s="208"/>
      <c r="P46" s="175">
        <f>E46+J46</f>
        <v>176674</v>
      </c>
    </row>
    <row r="47" spans="1:16" s="211" customFormat="1" ht="146.25" customHeight="1">
      <c r="A47" s="195">
        <v>217691</v>
      </c>
      <c r="B47" s="166">
        <v>7691</v>
      </c>
      <c r="C47" s="167">
        <v>490</v>
      </c>
      <c r="D47" s="218" t="s">
        <v>409</v>
      </c>
      <c r="E47" s="183">
        <f t="shared" si="4"/>
        <v>0</v>
      </c>
      <c r="F47" s="208"/>
      <c r="G47" s="208"/>
      <c r="H47" s="208"/>
      <c r="I47" s="262"/>
      <c r="J47" s="183">
        <f>L47+O47</f>
        <v>80261</v>
      </c>
      <c r="K47" s="208"/>
      <c r="L47" s="208">
        <v>60000</v>
      </c>
      <c r="M47" s="208"/>
      <c r="N47" s="208"/>
      <c r="O47" s="208">
        <v>20261</v>
      </c>
      <c r="P47" s="175">
        <f t="shared" si="3"/>
        <v>80261</v>
      </c>
    </row>
    <row r="48" spans="1:16" s="78" customFormat="1" ht="22.5">
      <c r="A48" s="195" t="s">
        <v>201</v>
      </c>
      <c r="B48" s="166" t="s">
        <v>212</v>
      </c>
      <c r="C48" s="167" t="s">
        <v>176</v>
      </c>
      <c r="D48" s="218" t="s">
        <v>81</v>
      </c>
      <c r="E48" s="183">
        <f t="shared" si="4"/>
        <v>241070</v>
      </c>
      <c r="F48" s="72">
        <v>241070</v>
      </c>
      <c r="G48" s="72"/>
      <c r="H48" s="72"/>
      <c r="I48" s="73"/>
      <c r="J48" s="184">
        <f t="shared" si="5"/>
        <v>0</v>
      </c>
      <c r="K48" s="74"/>
      <c r="L48" s="74"/>
      <c r="M48" s="74"/>
      <c r="N48" s="74"/>
      <c r="O48" s="74"/>
      <c r="P48" s="175">
        <f t="shared" si="3"/>
        <v>241070</v>
      </c>
    </row>
    <row r="49" spans="1:16" s="211" customFormat="1" ht="12">
      <c r="A49" s="216"/>
      <c r="B49" s="213">
        <v>8000</v>
      </c>
      <c r="C49" s="214"/>
      <c r="D49" s="217" t="s">
        <v>311</v>
      </c>
      <c r="E49" s="207">
        <f>F49+I49</f>
        <v>71500</v>
      </c>
      <c r="F49" s="208">
        <f>SUM(F50:F53)</f>
        <v>71500</v>
      </c>
      <c r="G49" s="208">
        <f t="shared" ref="G49:O49" si="7">SUM(G51:G53)</f>
        <v>0</v>
      </c>
      <c r="H49" s="208">
        <f t="shared" si="7"/>
        <v>0</v>
      </c>
      <c r="I49" s="208">
        <f t="shared" si="7"/>
        <v>0</v>
      </c>
      <c r="J49" s="184">
        <f t="shared" si="5"/>
        <v>26110</v>
      </c>
      <c r="K49" s="208">
        <f t="shared" si="7"/>
        <v>0</v>
      </c>
      <c r="L49" s="208">
        <f t="shared" si="7"/>
        <v>26110</v>
      </c>
      <c r="M49" s="208">
        <f t="shared" si="7"/>
        <v>0</v>
      </c>
      <c r="N49" s="208">
        <f t="shared" si="7"/>
        <v>0</v>
      </c>
      <c r="O49" s="208">
        <f t="shared" si="7"/>
        <v>0</v>
      </c>
      <c r="P49" s="175">
        <f>E49+J49</f>
        <v>97610</v>
      </c>
    </row>
    <row r="50" spans="1:16" s="211" customFormat="1" ht="22.5">
      <c r="A50" s="216">
        <v>218120</v>
      </c>
      <c r="B50" s="213">
        <v>8120</v>
      </c>
      <c r="C50" s="214">
        <v>380</v>
      </c>
      <c r="D50" s="218" t="s">
        <v>410</v>
      </c>
      <c r="E50" s="183">
        <f t="shared" si="4"/>
        <v>6000</v>
      </c>
      <c r="F50" s="208">
        <v>6000</v>
      </c>
      <c r="G50" s="208"/>
      <c r="H50" s="208"/>
      <c r="I50" s="262"/>
      <c r="J50" s="184"/>
      <c r="K50" s="208"/>
      <c r="L50" s="208"/>
      <c r="M50" s="208"/>
      <c r="N50" s="208"/>
      <c r="O50" s="208"/>
      <c r="P50" s="175">
        <f t="shared" si="3"/>
        <v>6000</v>
      </c>
    </row>
    <row r="51" spans="1:16" s="78" customFormat="1" ht="33.75">
      <c r="A51" s="195">
        <v>218220</v>
      </c>
      <c r="B51" s="166">
        <v>8220</v>
      </c>
      <c r="C51" s="167">
        <v>380</v>
      </c>
      <c r="D51" s="218" t="s">
        <v>303</v>
      </c>
      <c r="E51" s="183">
        <f t="shared" si="4"/>
        <v>5500</v>
      </c>
      <c r="F51" s="72">
        <v>5500</v>
      </c>
      <c r="G51" s="72"/>
      <c r="H51" s="72"/>
      <c r="I51" s="73"/>
      <c r="J51" s="184">
        <f t="shared" si="5"/>
        <v>0</v>
      </c>
      <c r="K51" s="74"/>
      <c r="L51" s="74"/>
      <c r="M51" s="74"/>
      <c r="N51" s="74"/>
      <c r="O51" s="74"/>
      <c r="P51" s="175">
        <f t="shared" si="3"/>
        <v>5500</v>
      </c>
    </row>
    <row r="52" spans="1:16" s="78" customFormat="1" ht="33.75">
      <c r="A52" s="195" t="s">
        <v>32</v>
      </c>
      <c r="B52" s="166" t="s">
        <v>33</v>
      </c>
      <c r="C52" s="167" t="s">
        <v>34</v>
      </c>
      <c r="D52" s="218" t="s">
        <v>35</v>
      </c>
      <c r="E52" s="183">
        <f t="shared" si="4"/>
        <v>0</v>
      </c>
      <c r="F52" s="72"/>
      <c r="G52" s="72"/>
      <c r="H52" s="72"/>
      <c r="I52" s="73"/>
      <c r="J52" s="184">
        <f t="shared" si="5"/>
        <v>26110</v>
      </c>
      <c r="K52" s="74"/>
      <c r="L52" s="74">
        <v>26110</v>
      </c>
      <c r="M52" s="74"/>
      <c r="N52" s="74"/>
      <c r="O52" s="74"/>
      <c r="P52" s="175">
        <f t="shared" si="3"/>
        <v>26110</v>
      </c>
    </row>
    <row r="53" spans="1:16" s="78" customFormat="1" ht="21.75" customHeight="1">
      <c r="A53" s="195" t="s">
        <v>200</v>
      </c>
      <c r="B53" s="166" t="s">
        <v>182</v>
      </c>
      <c r="C53" s="167" t="s">
        <v>183</v>
      </c>
      <c r="D53" s="218" t="s">
        <v>197</v>
      </c>
      <c r="E53" s="183">
        <f t="shared" si="4"/>
        <v>60000</v>
      </c>
      <c r="F53" s="72">
        <v>60000</v>
      </c>
      <c r="G53" s="72"/>
      <c r="H53" s="72"/>
      <c r="I53" s="73"/>
      <c r="J53" s="184">
        <f t="shared" si="5"/>
        <v>0</v>
      </c>
      <c r="K53" s="74"/>
      <c r="L53" s="74"/>
      <c r="M53" s="74"/>
      <c r="N53" s="74"/>
      <c r="O53" s="74"/>
      <c r="P53" s="175">
        <f t="shared" si="3"/>
        <v>60000</v>
      </c>
    </row>
    <row r="54" spans="1:16" s="78" customFormat="1" ht="12" hidden="1">
      <c r="A54" s="75"/>
      <c r="B54" s="76"/>
      <c r="C54" s="77"/>
      <c r="D54" s="70"/>
      <c r="E54" s="71"/>
      <c r="F54" s="72"/>
      <c r="G54" s="72"/>
      <c r="H54" s="72"/>
      <c r="I54" s="73"/>
      <c r="J54" s="79"/>
      <c r="K54" s="74"/>
      <c r="L54" s="74"/>
      <c r="M54" s="74"/>
      <c r="N54" s="74"/>
      <c r="O54" s="74"/>
      <c r="P54" s="175">
        <f t="shared" si="3"/>
        <v>0</v>
      </c>
    </row>
    <row r="55" spans="1:16" s="78" customFormat="1" ht="12" hidden="1">
      <c r="A55" s="75"/>
      <c r="B55" s="76"/>
      <c r="C55" s="77"/>
      <c r="D55" s="70"/>
      <c r="E55" s="71"/>
      <c r="F55" s="72"/>
      <c r="G55" s="72"/>
      <c r="H55" s="72"/>
      <c r="I55" s="73"/>
      <c r="J55" s="79"/>
      <c r="K55" s="74"/>
      <c r="L55" s="74"/>
      <c r="M55" s="74"/>
      <c r="N55" s="74"/>
      <c r="O55" s="74"/>
      <c r="P55" s="175">
        <f t="shared" si="3"/>
        <v>0</v>
      </c>
    </row>
    <row r="56" spans="1:16" s="78" customFormat="1" ht="67.5" hidden="1">
      <c r="A56" s="75" t="s">
        <v>198</v>
      </c>
      <c r="B56" s="76">
        <v>9800</v>
      </c>
      <c r="C56" s="77" t="s">
        <v>137</v>
      </c>
      <c r="D56" s="85" t="s">
        <v>199</v>
      </c>
      <c r="E56" s="71"/>
      <c r="F56" s="72"/>
      <c r="G56" s="72"/>
      <c r="H56" s="72"/>
      <c r="I56" s="73"/>
      <c r="J56" s="71"/>
      <c r="K56" s="74"/>
      <c r="L56" s="72"/>
      <c r="M56" s="72"/>
      <c r="N56" s="74"/>
      <c r="O56" s="74"/>
      <c r="P56" s="175">
        <f t="shared" si="3"/>
        <v>0</v>
      </c>
    </row>
    <row r="57" spans="1:16" s="69" customFormat="1" ht="22.5">
      <c r="A57" s="170">
        <v>600000</v>
      </c>
      <c r="B57" s="171"/>
      <c r="C57" s="171"/>
      <c r="D57" s="176" t="s">
        <v>38</v>
      </c>
      <c r="E57" s="185">
        <f>E58</f>
        <v>74017116</v>
      </c>
      <c r="F57" s="174">
        <f t="shared" ref="F57:O57" si="8">F58</f>
        <v>74017116</v>
      </c>
      <c r="G57" s="174">
        <f t="shared" si="8"/>
        <v>54519997</v>
      </c>
      <c r="H57" s="174">
        <f t="shared" si="8"/>
        <v>3869748</v>
      </c>
      <c r="I57" s="186">
        <f t="shared" si="8"/>
        <v>0</v>
      </c>
      <c r="J57" s="185">
        <f t="shared" si="8"/>
        <v>2448773</v>
      </c>
      <c r="K57" s="174">
        <f t="shared" si="8"/>
        <v>2421443</v>
      </c>
      <c r="L57" s="174">
        <f t="shared" si="8"/>
        <v>27330</v>
      </c>
      <c r="M57" s="174">
        <f t="shared" si="8"/>
        <v>0</v>
      </c>
      <c r="N57" s="174">
        <f t="shared" si="8"/>
        <v>0</v>
      </c>
      <c r="O57" s="186">
        <f t="shared" si="8"/>
        <v>2421443</v>
      </c>
      <c r="P57" s="175">
        <f t="shared" si="3"/>
        <v>76465889</v>
      </c>
    </row>
    <row r="58" spans="1:16" s="69" customFormat="1" ht="22.5">
      <c r="A58" s="170">
        <v>610000</v>
      </c>
      <c r="B58" s="171"/>
      <c r="C58" s="171"/>
      <c r="D58" s="172" t="s">
        <v>38</v>
      </c>
      <c r="E58" s="194">
        <f>F58+I58</f>
        <v>74017116</v>
      </c>
      <c r="F58" s="177">
        <f>F59+F61+F74</f>
        <v>74017116</v>
      </c>
      <c r="G58" s="177">
        <f>G59+G61+G74</f>
        <v>54519997</v>
      </c>
      <c r="H58" s="177">
        <f>H59+H61+H74</f>
        <v>3869748</v>
      </c>
      <c r="I58" s="177">
        <f>I59+I61+I74</f>
        <v>0</v>
      </c>
      <c r="J58" s="194">
        <f>K58+L58</f>
        <v>2448773</v>
      </c>
      <c r="K58" s="177">
        <f>K59+K61+K74</f>
        <v>2421443</v>
      </c>
      <c r="L58" s="177">
        <f>L59+L61+L74</f>
        <v>27330</v>
      </c>
      <c r="M58" s="177">
        <f>M59+M61+M74</f>
        <v>0</v>
      </c>
      <c r="N58" s="177">
        <f>N59+N61+N74</f>
        <v>0</v>
      </c>
      <c r="O58" s="177">
        <f>O59+O61+O74</f>
        <v>2421443</v>
      </c>
      <c r="P58" s="175">
        <f t="shared" si="3"/>
        <v>76465889</v>
      </c>
    </row>
    <row r="59" spans="1:16" s="69" customFormat="1">
      <c r="A59" s="216"/>
      <c r="B59" s="213">
        <v>100</v>
      </c>
      <c r="C59" s="214"/>
      <c r="D59" s="217" t="s">
        <v>304</v>
      </c>
      <c r="E59" s="207">
        <f>F59+I59</f>
        <v>756728</v>
      </c>
      <c r="F59" s="208">
        <f>F60</f>
        <v>756728</v>
      </c>
      <c r="G59" s="208">
        <f t="shared" ref="G59:O59" si="9">G60</f>
        <v>607100</v>
      </c>
      <c r="H59" s="208">
        <f t="shared" si="9"/>
        <v>15748</v>
      </c>
      <c r="I59" s="208">
        <f t="shared" si="9"/>
        <v>0</v>
      </c>
      <c r="J59" s="184">
        <f>K59+L59</f>
        <v>0</v>
      </c>
      <c r="K59" s="208">
        <f t="shared" si="9"/>
        <v>0</v>
      </c>
      <c r="L59" s="208">
        <f t="shared" si="9"/>
        <v>0</v>
      </c>
      <c r="M59" s="208">
        <f t="shared" si="9"/>
        <v>0</v>
      </c>
      <c r="N59" s="208">
        <f t="shared" si="9"/>
        <v>0</v>
      </c>
      <c r="O59" s="208">
        <f t="shared" si="9"/>
        <v>0</v>
      </c>
      <c r="P59" s="175">
        <f>E59+J59</f>
        <v>756728</v>
      </c>
    </row>
    <row r="60" spans="1:16" s="78" customFormat="1" ht="56.25">
      <c r="A60" s="195">
        <v>610160</v>
      </c>
      <c r="B60" s="166">
        <v>160</v>
      </c>
      <c r="C60" s="167">
        <v>111</v>
      </c>
      <c r="D60" s="218" t="s">
        <v>125</v>
      </c>
      <c r="E60" s="183">
        <f>F60+I60</f>
        <v>756728</v>
      </c>
      <c r="F60" s="72">
        <v>756728</v>
      </c>
      <c r="G60" s="72">
        <v>607100</v>
      </c>
      <c r="H60" s="72">
        <v>15748</v>
      </c>
      <c r="I60" s="73"/>
      <c r="J60" s="184">
        <f>K60+L60</f>
        <v>0</v>
      </c>
      <c r="K60" s="74"/>
      <c r="L60" s="74"/>
      <c r="M60" s="74"/>
      <c r="N60" s="74"/>
      <c r="O60" s="74"/>
      <c r="P60" s="175">
        <f t="shared" si="3"/>
        <v>756728</v>
      </c>
    </row>
    <row r="61" spans="1:16" s="211" customFormat="1" ht="12">
      <c r="A61" s="216"/>
      <c r="B61" s="215">
        <v>1000</v>
      </c>
      <c r="C61" s="214"/>
      <c r="D61" s="217" t="s">
        <v>305</v>
      </c>
      <c r="E61" s="207">
        <f>F61+I61</f>
        <v>73260388</v>
      </c>
      <c r="F61" s="208">
        <f>F62+F63+F66+F67+F68+F69+F71+F72+F70+F73</f>
        <v>73260388</v>
      </c>
      <c r="G61" s="208">
        <f t="shared" ref="G61:N61" si="10">G62+G63+G66+G67+G68+G69+G71+G72</f>
        <v>53912897</v>
      </c>
      <c r="H61" s="208">
        <f t="shared" si="10"/>
        <v>3854000</v>
      </c>
      <c r="I61" s="208">
        <f t="shared" si="10"/>
        <v>0</v>
      </c>
      <c r="J61" s="184">
        <f>K61+L61</f>
        <v>1877330</v>
      </c>
      <c r="K61" s="208">
        <f>K62+K63+K66+K67+K68+K69+K71+K72+K65</f>
        <v>1850000</v>
      </c>
      <c r="L61" s="208">
        <f t="shared" si="10"/>
        <v>27330</v>
      </c>
      <c r="M61" s="208">
        <f t="shared" si="10"/>
        <v>0</v>
      </c>
      <c r="N61" s="208">
        <f t="shared" si="10"/>
        <v>0</v>
      </c>
      <c r="O61" s="208">
        <f>O62+O63+O66+O67+O68+O69+O71+O72+O65</f>
        <v>1850000</v>
      </c>
      <c r="P61" s="175">
        <f>E61+J61</f>
        <v>75137718</v>
      </c>
    </row>
    <row r="62" spans="1:16" s="78" customFormat="1" ht="12">
      <c r="A62" s="195">
        <v>611010</v>
      </c>
      <c r="B62" s="168">
        <v>1010</v>
      </c>
      <c r="C62" s="167">
        <v>910</v>
      </c>
      <c r="D62" s="218" t="s">
        <v>166</v>
      </c>
      <c r="E62" s="183">
        <f t="shared" ref="E62:E71" si="11">F62+I62</f>
        <v>12532091</v>
      </c>
      <c r="F62" s="72">
        <v>12532091</v>
      </c>
      <c r="G62" s="74">
        <v>8270476</v>
      </c>
      <c r="H62" s="74">
        <v>724697</v>
      </c>
      <c r="I62" s="73"/>
      <c r="J62" s="184">
        <f t="shared" ref="J62:J71" si="12">K62+L62</f>
        <v>0</v>
      </c>
      <c r="K62" s="74"/>
      <c r="L62" s="74"/>
      <c r="M62" s="74"/>
      <c r="N62" s="74"/>
      <c r="O62" s="74"/>
      <c r="P62" s="175">
        <f t="shared" si="3"/>
        <v>12532091</v>
      </c>
    </row>
    <row r="63" spans="1:16" s="78" customFormat="1" ht="45">
      <c r="A63" s="195">
        <v>611021</v>
      </c>
      <c r="B63" s="168">
        <v>1021</v>
      </c>
      <c r="C63" s="167">
        <v>921</v>
      </c>
      <c r="D63" s="218" t="s">
        <v>284</v>
      </c>
      <c r="E63" s="183">
        <f t="shared" si="11"/>
        <v>17332758</v>
      </c>
      <c r="F63" s="72">
        <v>17332758</v>
      </c>
      <c r="G63" s="72">
        <v>10680253</v>
      </c>
      <c r="H63" s="72">
        <v>3073159</v>
      </c>
      <c r="I63" s="73"/>
      <c r="J63" s="184">
        <f t="shared" si="12"/>
        <v>6830</v>
      </c>
      <c r="K63" s="72"/>
      <c r="L63" s="74">
        <v>6830</v>
      </c>
      <c r="M63" s="74"/>
      <c r="N63" s="74"/>
      <c r="O63" s="72"/>
      <c r="P63" s="175">
        <f t="shared" si="3"/>
        <v>17339588</v>
      </c>
    </row>
    <row r="64" spans="1:16" s="84" customFormat="1" ht="112.5">
      <c r="A64" s="219"/>
      <c r="B64" s="223"/>
      <c r="C64" s="167"/>
      <c r="D64" s="222" t="s">
        <v>36</v>
      </c>
      <c r="E64" s="183">
        <f t="shared" si="11"/>
        <v>1052200</v>
      </c>
      <c r="F64" s="81">
        <v>1052200</v>
      </c>
      <c r="G64" s="81"/>
      <c r="H64" s="81">
        <v>1663180</v>
      </c>
      <c r="I64" s="82"/>
      <c r="J64" s="184">
        <f t="shared" si="12"/>
        <v>0</v>
      </c>
      <c r="K64" s="81"/>
      <c r="L64" s="83"/>
      <c r="M64" s="83"/>
      <c r="N64" s="83"/>
      <c r="O64" s="81"/>
      <c r="P64" s="175">
        <f t="shared" si="3"/>
        <v>1052200</v>
      </c>
    </row>
    <row r="65" spans="1:16" s="84" customFormat="1" ht="45">
      <c r="A65" s="219">
        <v>611061</v>
      </c>
      <c r="B65" s="223">
        <v>1061</v>
      </c>
      <c r="C65" s="167">
        <v>921</v>
      </c>
      <c r="D65" s="218" t="s">
        <v>284</v>
      </c>
      <c r="E65" s="183"/>
      <c r="F65" s="81"/>
      <c r="G65" s="81"/>
      <c r="H65" s="81"/>
      <c r="I65" s="82"/>
      <c r="J65" s="184">
        <f t="shared" si="12"/>
        <v>1850000</v>
      </c>
      <c r="K65" s="81">
        <v>1850000</v>
      </c>
      <c r="L65" s="83"/>
      <c r="M65" s="83"/>
      <c r="N65" s="83"/>
      <c r="O65" s="81">
        <v>1850000</v>
      </c>
      <c r="P65" s="175">
        <f t="shared" si="3"/>
        <v>1850000</v>
      </c>
    </row>
    <row r="66" spans="1:16" s="78" customFormat="1" ht="45">
      <c r="A66" s="195">
        <v>611031</v>
      </c>
      <c r="B66" s="168">
        <v>1031</v>
      </c>
      <c r="C66" s="167">
        <v>921</v>
      </c>
      <c r="D66" s="218" t="s">
        <v>284</v>
      </c>
      <c r="E66" s="183">
        <f t="shared" si="11"/>
        <v>38494900</v>
      </c>
      <c r="F66" s="72">
        <v>38494900</v>
      </c>
      <c r="G66" s="72">
        <v>31552459</v>
      </c>
      <c r="H66" s="72"/>
      <c r="I66" s="73"/>
      <c r="J66" s="184">
        <f t="shared" si="12"/>
        <v>0</v>
      </c>
      <c r="K66" s="72"/>
      <c r="L66" s="74"/>
      <c r="M66" s="74"/>
      <c r="N66" s="74"/>
      <c r="O66" s="72"/>
      <c r="P66" s="175">
        <f t="shared" si="3"/>
        <v>38494900</v>
      </c>
    </row>
    <row r="67" spans="1:16" s="78" customFormat="1" ht="56.25">
      <c r="A67" s="195">
        <v>611070</v>
      </c>
      <c r="B67" s="168">
        <v>1070</v>
      </c>
      <c r="C67" s="167">
        <v>960</v>
      </c>
      <c r="D67" s="218" t="s">
        <v>208</v>
      </c>
      <c r="E67" s="183">
        <f t="shared" si="11"/>
        <v>900446</v>
      </c>
      <c r="F67" s="72">
        <v>900446</v>
      </c>
      <c r="G67" s="72">
        <v>709148</v>
      </c>
      <c r="H67" s="72">
        <v>21144</v>
      </c>
      <c r="I67" s="73"/>
      <c r="J67" s="184">
        <f t="shared" si="12"/>
        <v>20500</v>
      </c>
      <c r="K67" s="72"/>
      <c r="L67" s="72">
        <v>20500</v>
      </c>
      <c r="M67" s="72"/>
      <c r="N67" s="72"/>
      <c r="O67" s="72"/>
      <c r="P67" s="175">
        <f t="shared" si="3"/>
        <v>920946</v>
      </c>
    </row>
    <row r="68" spans="1:16" s="78" customFormat="1" ht="33.75">
      <c r="A68" s="195">
        <v>611141</v>
      </c>
      <c r="B68" s="168">
        <v>1141</v>
      </c>
      <c r="C68" s="167">
        <v>990</v>
      </c>
      <c r="D68" s="218" t="s">
        <v>156</v>
      </c>
      <c r="E68" s="183">
        <f t="shared" si="11"/>
        <v>1745230</v>
      </c>
      <c r="F68" s="72">
        <v>1745230</v>
      </c>
      <c r="G68" s="72">
        <v>1444048</v>
      </c>
      <c r="H68" s="72">
        <v>35000</v>
      </c>
      <c r="I68" s="73"/>
      <c r="J68" s="184">
        <f t="shared" si="12"/>
        <v>0</v>
      </c>
      <c r="K68" s="72"/>
      <c r="L68" s="74"/>
      <c r="M68" s="74"/>
      <c r="N68" s="74"/>
      <c r="O68" s="72"/>
      <c r="P68" s="175">
        <f t="shared" si="3"/>
        <v>1745230</v>
      </c>
    </row>
    <row r="69" spans="1:16" s="78" customFormat="1" ht="22.5">
      <c r="A69" s="195">
        <v>611142</v>
      </c>
      <c r="B69" s="168">
        <v>1142</v>
      </c>
      <c r="C69" s="167">
        <v>990</v>
      </c>
      <c r="D69" s="218" t="s">
        <v>157</v>
      </c>
      <c r="E69" s="183">
        <f t="shared" si="11"/>
        <v>1203804</v>
      </c>
      <c r="F69" s="72">
        <v>1203804</v>
      </c>
      <c r="G69" s="74">
        <v>452346</v>
      </c>
      <c r="H69" s="74"/>
      <c r="I69" s="73"/>
      <c r="J69" s="184">
        <f t="shared" si="12"/>
        <v>0</v>
      </c>
      <c r="K69" s="72"/>
      <c r="L69" s="74"/>
      <c r="M69" s="74"/>
      <c r="N69" s="74"/>
      <c r="O69" s="72"/>
      <c r="P69" s="175">
        <f t="shared" si="3"/>
        <v>1203804</v>
      </c>
    </row>
    <row r="70" spans="1:16" s="78" customFormat="1" ht="45">
      <c r="A70" s="195">
        <v>611151</v>
      </c>
      <c r="B70" s="168">
        <v>1151</v>
      </c>
      <c r="C70" s="167">
        <v>990</v>
      </c>
      <c r="D70" s="218" t="s">
        <v>378</v>
      </c>
      <c r="E70" s="183">
        <f t="shared" si="11"/>
        <v>48453</v>
      </c>
      <c r="F70" s="72">
        <v>48453</v>
      </c>
      <c r="G70" s="74">
        <v>33143</v>
      </c>
      <c r="H70" s="74"/>
      <c r="I70" s="73"/>
      <c r="J70" s="184"/>
      <c r="K70" s="72"/>
      <c r="L70" s="74"/>
      <c r="M70" s="74"/>
      <c r="N70" s="74"/>
      <c r="O70" s="72"/>
      <c r="P70" s="175">
        <f t="shared" si="3"/>
        <v>48453</v>
      </c>
    </row>
    <row r="71" spans="1:16" s="78" customFormat="1" ht="45">
      <c r="A71" s="195">
        <v>611152</v>
      </c>
      <c r="B71" s="168">
        <v>1152</v>
      </c>
      <c r="C71" s="167">
        <v>990</v>
      </c>
      <c r="D71" s="218" t="s">
        <v>286</v>
      </c>
      <c r="E71" s="183">
        <f t="shared" si="11"/>
        <v>938025</v>
      </c>
      <c r="F71" s="74">
        <v>938025</v>
      </c>
      <c r="G71" s="74">
        <v>768872</v>
      </c>
      <c r="H71" s="74"/>
      <c r="I71" s="73"/>
      <c r="J71" s="184">
        <f t="shared" si="12"/>
        <v>0</v>
      </c>
      <c r="K71" s="72"/>
      <c r="L71" s="74"/>
      <c r="M71" s="74"/>
      <c r="N71" s="74"/>
      <c r="O71" s="72"/>
      <c r="P71" s="175">
        <f t="shared" si="3"/>
        <v>938025</v>
      </c>
    </row>
    <row r="72" spans="1:16" s="78" customFormat="1" ht="78.75">
      <c r="A72" s="195">
        <v>611200</v>
      </c>
      <c r="B72" s="168">
        <v>1200</v>
      </c>
      <c r="C72" s="167">
        <v>990</v>
      </c>
      <c r="D72" s="218" t="s">
        <v>285</v>
      </c>
      <c r="E72" s="183">
        <f>F72+I72</f>
        <v>43060</v>
      </c>
      <c r="F72" s="74">
        <v>43060</v>
      </c>
      <c r="G72" s="74">
        <v>35295</v>
      </c>
      <c r="H72" s="74"/>
      <c r="I72" s="73"/>
      <c r="J72" s="184">
        <f>K72+L72</f>
        <v>0</v>
      </c>
      <c r="K72" s="72"/>
      <c r="L72" s="74"/>
      <c r="M72" s="74"/>
      <c r="N72" s="74"/>
      <c r="O72" s="72"/>
      <c r="P72" s="175">
        <f>E72+J72</f>
        <v>43060</v>
      </c>
    </row>
    <row r="73" spans="1:16" s="78" customFormat="1" ht="90">
      <c r="A73" s="195">
        <v>611210</v>
      </c>
      <c r="B73" s="168">
        <v>1210</v>
      </c>
      <c r="C73" s="167">
        <v>990</v>
      </c>
      <c r="D73" s="218" t="s">
        <v>379</v>
      </c>
      <c r="E73" s="232">
        <f>F73+I73</f>
        <v>21621</v>
      </c>
      <c r="F73" s="74">
        <v>21621</v>
      </c>
      <c r="G73" s="74">
        <v>17721</v>
      </c>
      <c r="H73" s="74"/>
      <c r="I73" s="233"/>
      <c r="J73" s="234"/>
      <c r="K73" s="72"/>
      <c r="L73" s="74"/>
      <c r="M73" s="74"/>
      <c r="N73" s="74"/>
      <c r="O73" s="235"/>
      <c r="P73" s="175">
        <f>E73+J73</f>
        <v>21621</v>
      </c>
    </row>
    <row r="74" spans="1:16" s="78" customFormat="1" ht="22.5">
      <c r="A74" s="216"/>
      <c r="B74" s="215">
        <v>7000</v>
      </c>
      <c r="C74" s="214"/>
      <c r="D74" s="217" t="s">
        <v>310</v>
      </c>
      <c r="E74" s="257">
        <f>F74+G74</f>
        <v>0</v>
      </c>
      <c r="F74" s="210">
        <f>F75</f>
        <v>0</v>
      </c>
      <c r="G74" s="210">
        <f>G75</f>
        <v>0</v>
      </c>
      <c r="H74" s="210">
        <f>H75</f>
        <v>0</v>
      </c>
      <c r="I74" s="210">
        <f>I75</f>
        <v>0</v>
      </c>
      <c r="J74" s="257">
        <f>K74+L74</f>
        <v>571443</v>
      </c>
      <c r="K74" s="208">
        <f>K75</f>
        <v>571443</v>
      </c>
      <c r="L74" s="208">
        <f>L75</f>
        <v>0</v>
      </c>
      <c r="M74" s="208">
        <f>M75</f>
        <v>0</v>
      </c>
      <c r="N74" s="208">
        <f>N75</f>
        <v>0</v>
      </c>
      <c r="O74" s="208">
        <f>O75</f>
        <v>571443</v>
      </c>
      <c r="P74" s="175">
        <f>E74+J74</f>
        <v>571443</v>
      </c>
    </row>
    <row r="75" spans="1:16" s="78" customFormat="1" ht="22.5">
      <c r="A75" s="195">
        <v>617321</v>
      </c>
      <c r="B75" s="168">
        <v>7321</v>
      </c>
      <c r="C75" s="167">
        <v>443</v>
      </c>
      <c r="D75" s="218" t="s">
        <v>402</v>
      </c>
      <c r="E75" s="232">
        <f>F75+I75</f>
        <v>0</v>
      </c>
      <c r="F75" s="74"/>
      <c r="G75" s="74"/>
      <c r="H75" s="74"/>
      <c r="I75" s="233"/>
      <c r="J75" s="232">
        <f>K75+L75</f>
        <v>571443</v>
      </c>
      <c r="K75" s="72">
        <v>571443</v>
      </c>
      <c r="L75" s="74"/>
      <c r="M75" s="74"/>
      <c r="N75" s="74"/>
      <c r="O75" s="235">
        <v>571443</v>
      </c>
      <c r="P75" s="175">
        <f>E75+J75</f>
        <v>571443</v>
      </c>
    </row>
    <row r="76" spans="1:16" s="78" customFormat="1" ht="66" customHeight="1">
      <c r="A76" s="195">
        <v>617363</v>
      </c>
      <c r="B76" s="168">
        <v>7363</v>
      </c>
      <c r="C76" s="167">
        <v>490</v>
      </c>
      <c r="D76" s="279" t="s">
        <v>430</v>
      </c>
      <c r="E76" s="232"/>
      <c r="F76" s="74"/>
      <c r="G76" s="74"/>
      <c r="H76" s="74"/>
      <c r="I76" s="233"/>
      <c r="J76" s="232">
        <f>K76+L76</f>
        <v>1045500</v>
      </c>
      <c r="K76" s="72">
        <v>1045500</v>
      </c>
      <c r="L76" s="74"/>
      <c r="M76" s="74"/>
      <c r="N76" s="74"/>
      <c r="O76" s="235">
        <v>1045500</v>
      </c>
      <c r="P76" s="175">
        <f>E76+J76</f>
        <v>1045500</v>
      </c>
    </row>
    <row r="77" spans="1:16" s="69" customFormat="1" ht="33.75">
      <c r="A77" s="178">
        <v>1000000</v>
      </c>
      <c r="B77" s="171"/>
      <c r="C77" s="171"/>
      <c r="D77" s="176" t="s">
        <v>90</v>
      </c>
      <c r="E77" s="185">
        <f>E78</f>
        <v>8332523</v>
      </c>
      <c r="F77" s="174">
        <f t="shared" ref="F77:O77" si="13">F78</f>
        <v>8332523</v>
      </c>
      <c r="G77" s="174">
        <f t="shared" si="13"/>
        <v>6470135</v>
      </c>
      <c r="H77" s="174">
        <f t="shared" si="13"/>
        <v>322120</v>
      </c>
      <c r="I77" s="186">
        <f t="shared" si="13"/>
        <v>0</v>
      </c>
      <c r="J77" s="185">
        <f t="shared" si="13"/>
        <v>132000</v>
      </c>
      <c r="K77" s="174">
        <f t="shared" si="13"/>
        <v>0</v>
      </c>
      <c r="L77" s="174">
        <f t="shared" si="13"/>
        <v>132000</v>
      </c>
      <c r="M77" s="174">
        <f t="shared" si="13"/>
        <v>108196</v>
      </c>
      <c r="N77" s="174">
        <f t="shared" si="13"/>
        <v>0</v>
      </c>
      <c r="O77" s="186">
        <f t="shared" si="13"/>
        <v>0</v>
      </c>
      <c r="P77" s="175">
        <f t="shared" si="3"/>
        <v>8464523</v>
      </c>
    </row>
    <row r="78" spans="1:16" s="69" customFormat="1" ht="33.75">
      <c r="A78" s="178">
        <v>1010000</v>
      </c>
      <c r="B78" s="171"/>
      <c r="C78" s="171"/>
      <c r="D78" s="172" t="s">
        <v>90</v>
      </c>
      <c r="E78" s="194">
        <f>F78+I78</f>
        <v>8332523</v>
      </c>
      <c r="F78" s="177">
        <f>F79+F81+F83+F89</f>
        <v>8332523</v>
      </c>
      <c r="G78" s="177">
        <f>G79+G81+G83+G89</f>
        <v>6470135</v>
      </c>
      <c r="H78" s="177">
        <f>H79+H81+H83+H89</f>
        <v>322120</v>
      </c>
      <c r="I78" s="177">
        <f>I79+I81+I83+I89</f>
        <v>0</v>
      </c>
      <c r="J78" s="194">
        <f>K78+L78</f>
        <v>132000</v>
      </c>
      <c r="K78" s="177">
        <f>K79+K81+K83+K89</f>
        <v>0</v>
      </c>
      <c r="L78" s="177">
        <f>L79+L81+L83+L89</f>
        <v>132000</v>
      </c>
      <c r="M78" s="177">
        <f>M79+M81+M83+M89</f>
        <v>108196</v>
      </c>
      <c r="N78" s="177">
        <f>N79+N81+N83+N89</f>
        <v>0</v>
      </c>
      <c r="O78" s="177">
        <f>O79+O81+O83+O89</f>
        <v>0</v>
      </c>
      <c r="P78" s="175">
        <f t="shared" si="3"/>
        <v>8464523</v>
      </c>
    </row>
    <row r="79" spans="1:16" s="69" customFormat="1">
      <c r="A79" s="212"/>
      <c r="B79" s="213">
        <v>100</v>
      </c>
      <c r="C79" s="214"/>
      <c r="D79" s="217" t="s">
        <v>304</v>
      </c>
      <c r="E79" s="207">
        <f>F79+I79</f>
        <v>689278</v>
      </c>
      <c r="F79" s="208">
        <f>F80</f>
        <v>689278</v>
      </c>
      <c r="G79" s="208">
        <f t="shared" ref="G79:O79" si="14">G80</f>
        <v>578703</v>
      </c>
      <c r="H79" s="208">
        <f t="shared" si="14"/>
        <v>600</v>
      </c>
      <c r="I79" s="208">
        <f t="shared" si="14"/>
        <v>0</v>
      </c>
      <c r="J79" s="183">
        <f>K79+L79</f>
        <v>0</v>
      </c>
      <c r="K79" s="208">
        <f t="shared" si="14"/>
        <v>0</v>
      </c>
      <c r="L79" s="208">
        <f t="shared" si="14"/>
        <v>0</v>
      </c>
      <c r="M79" s="208">
        <f t="shared" si="14"/>
        <v>0</v>
      </c>
      <c r="N79" s="208">
        <f t="shared" si="14"/>
        <v>0</v>
      </c>
      <c r="O79" s="208">
        <f t="shared" si="14"/>
        <v>0</v>
      </c>
      <c r="P79" s="175">
        <f t="shared" si="3"/>
        <v>689278</v>
      </c>
    </row>
    <row r="80" spans="1:16" s="78" customFormat="1" ht="56.25">
      <c r="A80" s="165">
        <v>1010160</v>
      </c>
      <c r="B80" s="166">
        <v>160</v>
      </c>
      <c r="C80" s="167">
        <v>111</v>
      </c>
      <c r="D80" s="218" t="s">
        <v>125</v>
      </c>
      <c r="E80" s="183">
        <f>F80+I80</f>
        <v>689278</v>
      </c>
      <c r="F80" s="72">
        <v>689278</v>
      </c>
      <c r="G80" s="72">
        <v>578703</v>
      </c>
      <c r="H80" s="72">
        <v>600</v>
      </c>
      <c r="I80" s="73"/>
      <c r="J80" s="183">
        <f>K80+L80</f>
        <v>0</v>
      </c>
      <c r="K80" s="74"/>
      <c r="L80" s="72"/>
      <c r="M80" s="72"/>
      <c r="N80" s="72"/>
      <c r="O80" s="74"/>
      <c r="P80" s="175">
        <f t="shared" ref="P80:P101" si="15">E80+J80</f>
        <v>689278</v>
      </c>
    </row>
    <row r="81" spans="1:16" s="211" customFormat="1" ht="12">
      <c r="A81" s="212"/>
      <c r="B81" s="215">
        <v>1000</v>
      </c>
      <c r="C81" s="214"/>
      <c r="D81" s="217" t="s">
        <v>305</v>
      </c>
      <c r="E81" s="207">
        <f>F81+I81</f>
        <v>1823708</v>
      </c>
      <c r="F81" s="208">
        <f>F82</f>
        <v>1823708</v>
      </c>
      <c r="G81" s="208">
        <f t="shared" ref="G81:O81" si="16">G82</f>
        <v>1472279</v>
      </c>
      <c r="H81" s="208">
        <f t="shared" si="16"/>
        <v>45300</v>
      </c>
      <c r="I81" s="208">
        <f t="shared" si="16"/>
        <v>0</v>
      </c>
      <c r="J81" s="183">
        <f t="shared" ref="J81:J91" si="17">K81+L81</f>
        <v>132000</v>
      </c>
      <c r="K81" s="208">
        <f t="shared" si="16"/>
        <v>0</v>
      </c>
      <c r="L81" s="208">
        <f t="shared" si="16"/>
        <v>132000</v>
      </c>
      <c r="M81" s="208">
        <f t="shared" si="16"/>
        <v>108196</v>
      </c>
      <c r="N81" s="208">
        <f t="shared" si="16"/>
        <v>0</v>
      </c>
      <c r="O81" s="208">
        <f t="shared" si="16"/>
        <v>0</v>
      </c>
      <c r="P81" s="175">
        <f>E81+J81</f>
        <v>1955708</v>
      </c>
    </row>
    <row r="82" spans="1:16" s="78" customFormat="1" ht="21.75" customHeight="1">
      <c r="A82" s="165">
        <v>1011080</v>
      </c>
      <c r="B82" s="168">
        <v>1080</v>
      </c>
      <c r="C82" s="167">
        <v>960</v>
      </c>
      <c r="D82" s="218" t="s">
        <v>207</v>
      </c>
      <c r="E82" s="183">
        <f t="shared" ref="E82:E91" si="18">F82+I82</f>
        <v>1823708</v>
      </c>
      <c r="F82" s="72">
        <v>1823708</v>
      </c>
      <c r="G82" s="72">
        <v>1472279</v>
      </c>
      <c r="H82" s="72">
        <v>45300</v>
      </c>
      <c r="I82" s="73"/>
      <c r="J82" s="183">
        <f t="shared" si="17"/>
        <v>132000</v>
      </c>
      <c r="K82" s="74"/>
      <c r="L82" s="72">
        <v>132000</v>
      </c>
      <c r="M82" s="72">
        <v>108196</v>
      </c>
      <c r="N82" s="72"/>
      <c r="O82" s="72"/>
      <c r="P82" s="175">
        <f t="shared" si="15"/>
        <v>1955708</v>
      </c>
    </row>
    <row r="83" spans="1:16" s="211" customFormat="1" ht="12">
      <c r="A83" s="212"/>
      <c r="B83" s="215">
        <v>4000</v>
      </c>
      <c r="C83" s="214"/>
      <c r="D83" s="217" t="s">
        <v>312</v>
      </c>
      <c r="E83" s="183">
        <f t="shared" si="18"/>
        <v>4875972</v>
      </c>
      <c r="F83" s="208">
        <f>SUM(F84:F88)</f>
        <v>4875972</v>
      </c>
      <c r="G83" s="208">
        <f t="shared" ref="G83:O83" si="19">SUM(G84:G88)</f>
        <v>3671278</v>
      </c>
      <c r="H83" s="208">
        <f t="shared" si="19"/>
        <v>255220</v>
      </c>
      <c r="I83" s="208">
        <f t="shared" si="19"/>
        <v>0</v>
      </c>
      <c r="J83" s="183">
        <f t="shared" si="17"/>
        <v>0</v>
      </c>
      <c r="K83" s="208">
        <f t="shared" si="19"/>
        <v>0</v>
      </c>
      <c r="L83" s="208">
        <f t="shared" si="19"/>
        <v>0</v>
      </c>
      <c r="M83" s="208">
        <f t="shared" si="19"/>
        <v>0</v>
      </c>
      <c r="N83" s="208">
        <f t="shared" si="19"/>
        <v>0</v>
      </c>
      <c r="O83" s="208">
        <f t="shared" si="19"/>
        <v>0</v>
      </c>
      <c r="P83" s="175">
        <f t="shared" si="15"/>
        <v>4875972</v>
      </c>
    </row>
    <row r="84" spans="1:16" s="78" customFormat="1" ht="22.5">
      <c r="A84" s="165">
        <v>1014030</v>
      </c>
      <c r="B84" s="168">
        <v>4030</v>
      </c>
      <c r="C84" s="167">
        <v>824</v>
      </c>
      <c r="D84" s="218" t="s">
        <v>154</v>
      </c>
      <c r="E84" s="183">
        <f t="shared" si="18"/>
        <v>1373085</v>
      </c>
      <c r="F84" s="72">
        <v>1373085</v>
      </c>
      <c r="G84" s="72">
        <v>1065217</v>
      </c>
      <c r="H84" s="72">
        <v>37160</v>
      </c>
      <c r="I84" s="73"/>
      <c r="J84" s="183">
        <f t="shared" si="17"/>
        <v>0</v>
      </c>
      <c r="K84" s="72"/>
      <c r="L84" s="72"/>
      <c r="M84" s="72"/>
      <c r="N84" s="72"/>
      <c r="O84" s="72"/>
      <c r="P84" s="175">
        <f t="shared" si="15"/>
        <v>1373085</v>
      </c>
    </row>
    <row r="85" spans="1:16" s="78" customFormat="1" ht="22.5">
      <c r="A85" s="165">
        <v>1014040</v>
      </c>
      <c r="B85" s="168">
        <v>4040</v>
      </c>
      <c r="C85" s="167">
        <v>824</v>
      </c>
      <c r="D85" s="218" t="s">
        <v>189</v>
      </c>
      <c r="E85" s="183">
        <f t="shared" si="18"/>
        <v>228730</v>
      </c>
      <c r="F85" s="72">
        <v>228730</v>
      </c>
      <c r="G85" s="72">
        <v>151010</v>
      </c>
      <c r="H85" s="72">
        <v>28000</v>
      </c>
      <c r="I85" s="73"/>
      <c r="J85" s="183">
        <f t="shared" si="17"/>
        <v>0</v>
      </c>
      <c r="K85" s="74"/>
      <c r="L85" s="72"/>
      <c r="M85" s="72"/>
      <c r="N85" s="72"/>
      <c r="O85" s="72"/>
      <c r="P85" s="175">
        <f t="shared" si="15"/>
        <v>228730</v>
      </c>
    </row>
    <row r="86" spans="1:16" s="78" customFormat="1" ht="56.25">
      <c r="A86" s="165">
        <v>1014060</v>
      </c>
      <c r="B86" s="168">
        <v>4060</v>
      </c>
      <c r="C86" s="167">
        <v>828</v>
      </c>
      <c r="D86" s="218" t="s">
        <v>19</v>
      </c>
      <c r="E86" s="183">
        <f t="shared" si="18"/>
        <v>2546077</v>
      </c>
      <c r="F86" s="72">
        <v>2546077</v>
      </c>
      <c r="G86" s="74">
        <v>1927935</v>
      </c>
      <c r="H86" s="74">
        <v>190060</v>
      </c>
      <c r="I86" s="73"/>
      <c r="J86" s="183">
        <f t="shared" si="17"/>
        <v>0</v>
      </c>
      <c r="K86" s="74"/>
      <c r="L86" s="74"/>
      <c r="M86" s="74"/>
      <c r="N86" s="74"/>
      <c r="O86" s="74"/>
      <c r="P86" s="175">
        <f t="shared" si="15"/>
        <v>2546077</v>
      </c>
    </row>
    <row r="87" spans="1:16" s="78" customFormat="1" ht="33.75">
      <c r="A87" s="165">
        <v>1014081</v>
      </c>
      <c r="B87" s="168">
        <v>4081</v>
      </c>
      <c r="C87" s="167">
        <v>829</v>
      </c>
      <c r="D87" s="218" t="s">
        <v>287</v>
      </c>
      <c r="E87" s="183">
        <f t="shared" si="18"/>
        <v>648080</v>
      </c>
      <c r="F87" s="72">
        <v>648080</v>
      </c>
      <c r="G87" s="72">
        <v>527116</v>
      </c>
      <c r="H87" s="72"/>
      <c r="I87" s="73"/>
      <c r="J87" s="183">
        <f t="shared" si="17"/>
        <v>0</v>
      </c>
      <c r="K87" s="74"/>
      <c r="L87" s="72"/>
      <c r="M87" s="74"/>
      <c r="N87" s="74"/>
      <c r="O87" s="74"/>
      <c r="P87" s="175">
        <f t="shared" si="15"/>
        <v>648080</v>
      </c>
    </row>
    <row r="88" spans="1:16" s="78" customFormat="1" ht="22.5">
      <c r="A88" s="165">
        <v>1014082</v>
      </c>
      <c r="B88" s="168">
        <v>4082</v>
      </c>
      <c r="C88" s="167">
        <v>829</v>
      </c>
      <c r="D88" s="218" t="s">
        <v>169</v>
      </c>
      <c r="E88" s="183">
        <f t="shared" si="18"/>
        <v>80000</v>
      </c>
      <c r="F88" s="72">
        <v>80000</v>
      </c>
      <c r="G88" s="74"/>
      <c r="H88" s="74"/>
      <c r="I88" s="73"/>
      <c r="J88" s="183">
        <f t="shared" si="17"/>
        <v>0</v>
      </c>
      <c r="K88" s="74"/>
      <c r="L88" s="74"/>
      <c r="M88" s="74"/>
      <c r="N88" s="74"/>
      <c r="O88" s="74"/>
      <c r="P88" s="175">
        <f t="shared" si="15"/>
        <v>80000</v>
      </c>
    </row>
    <row r="89" spans="1:16" s="211" customFormat="1" ht="22.5">
      <c r="A89" s="212"/>
      <c r="B89" s="215">
        <v>5000</v>
      </c>
      <c r="C89" s="214"/>
      <c r="D89" s="217" t="s">
        <v>313</v>
      </c>
      <c r="E89" s="207">
        <f>F89+I89</f>
        <v>943565</v>
      </c>
      <c r="F89" s="208">
        <f>F91+F90</f>
        <v>943565</v>
      </c>
      <c r="G89" s="208">
        <f>G91+G90</f>
        <v>747875</v>
      </c>
      <c r="H89" s="208">
        <f>H91+H90</f>
        <v>21000</v>
      </c>
      <c r="I89" s="208">
        <f>I91+I90</f>
        <v>0</v>
      </c>
      <c r="J89" s="183">
        <f t="shared" si="17"/>
        <v>0</v>
      </c>
      <c r="K89" s="208">
        <f>K91+K90</f>
        <v>0</v>
      </c>
      <c r="L89" s="208">
        <f>L91+L90</f>
        <v>0</v>
      </c>
      <c r="M89" s="208">
        <f>M91+M90</f>
        <v>0</v>
      </c>
      <c r="N89" s="208">
        <f>N91+N90</f>
        <v>0</v>
      </c>
      <c r="O89" s="208">
        <f>O91+O90</f>
        <v>0</v>
      </c>
      <c r="P89" s="175">
        <f>E89+J89</f>
        <v>943565</v>
      </c>
    </row>
    <row r="90" spans="1:16" s="211" customFormat="1" ht="45">
      <c r="A90" s="165">
        <v>1015011</v>
      </c>
      <c r="B90" s="168">
        <v>5011</v>
      </c>
      <c r="C90" s="167">
        <v>810</v>
      </c>
      <c r="D90" s="218" t="s">
        <v>423</v>
      </c>
      <c r="E90" s="183">
        <f>F90+I90</f>
        <v>13690</v>
      </c>
      <c r="F90" s="72">
        <v>13690</v>
      </c>
      <c r="G90" s="74"/>
      <c r="H90" s="74"/>
      <c r="I90" s="73"/>
      <c r="J90" s="183">
        <f>K90+L90</f>
        <v>0</v>
      </c>
      <c r="K90" s="74"/>
      <c r="L90" s="74"/>
      <c r="M90" s="74"/>
      <c r="N90" s="74"/>
      <c r="O90" s="74"/>
      <c r="P90" s="175">
        <f>E90+J90</f>
        <v>13690</v>
      </c>
    </row>
    <row r="91" spans="1:16" s="78" customFormat="1" ht="45">
      <c r="A91" s="165">
        <v>1015031</v>
      </c>
      <c r="B91" s="168">
        <v>5031</v>
      </c>
      <c r="C91" s="167" t="s">
        <v>186</v>
      </c>
      <c r="D91" s="218" t="s">
        <v>288</v>
      </c>
      <c r="E91" s="183">
        <f t="shared" si="18"/>
        <v>929875</v>
      </c>
      <c r="F91" s="72">
        <v>929875</v>
      </c>
      <c r="G91" s="74">
        <v>747875</v>
      </c>
      <c r="H91" s="74">
        <v>21000</v>
      </c>
      <c r="I91" s="73"/>
      <c r="J91" s="183">
        <f t="shared" si="17"/>
        <v>0</v>
      </c>
      <c r="K91" s="74"/>
      <c r="L91" s="74"/>
      <c r="M91" s="74"/>
      <c r="N91" s="74"/>
      <c r="O91" s="74"/>
      <c r="P91" s="175">
        <f t="shared" si="15"/>
        <v>929875</v>
      </c>
    </row>
    <row r="92" spans="1:16" s="69" customFormat="1" ht="33.75">
      <c r="A92" s="178">
        <v>3700000</v>
      </c>
      <c r="B92" s="171"/>
      <c r="C92" s="171"/>
      <c r="D92" s="176" t="s">
        <v>37</v>
      </c>
      <c r="E92" s="185">
        <f>E93</f>
        <v>1730585</v>
      </c>
      <c r="F92" s="174">
        <f t="shared" ref="F92:O92" si="20">F93</f>
        <v>1660905</v>
      </c>
      <c r="G92" s="174">
        <f t="shared" si="20"/>
        <v>1247217</v>
      </c>
      <c r="H92" s="174">
        <f t="shared" si="20"/>
        <v>28300</v>
      </c>
      <c r="I92" s="186">
        <f t="shared" si="20"/>
        <v>0</v>
      </c>
      <c r="J92" s="185">
        <f t="shared" si="20"/>
        <v>185000</v>
      </c>
      <c r="K92" s="174">
        <f t="shared" si="20"/>
        <v>185000</v>
      </c>
      <c r="L92" s="174">
        <f t="shared" si="20"/>
        <v>0</v>
      </c>
      <c r="M92" s="174">
        <f t="shared" si="20"/>
        <v>0</v>
      </c>
      <c r="N92" s="174">
        <f t="shared" si="20"/>
        <v>0</v>
      </c>
      <c r="O92" s="186">
        <f t="shared" si="20"/>
        <v>185000</v>
      </c>
      <c r="P92" s="175">
        <f t="shared" si="15"/>
        <v>1915585</v>
      </c>
    </row>
    <row r="93" spans="1:16" s="65" customFormat="1" ht="33.75">
      <c r="A93" s="178">
        <v>3710000</v>
      </c>
      <c r="B93" s="171"/>
      <c r="C93" s="171"/>
      <c r="D93" s="172" t="s">
        <v>37</v>
      </c>
      <c r="E93" s="194">
        <f>E94+E96+E98</f>
        <v>1730585</v>
      </c>
      <c r="F93" s="177">
        <f>F94+F96+F98</f>
        <v>1660905</v>
      </c>
      <c r="G93" s="177">
        <f>G94+G96+G98</f>
        <v>1247217</v>
      </c>
      <c r="H93" s="177">
        <f>H94+H96+H98</f>
        <v>28300</v>
      </c>
      <c r="I93" s="177">
        <f>I94+I96+I98</f>
        <v>0</v>
      </c>
      <c r="J93" s="194">
        <f t="shared" ref="J93:J99" si="21">K93+L93</f>
        <v>185000</v>
      </c>
      <c r="K93" s="177">
        <f>K94+K96+K98</f>
        <v>185000</v>
      </c>
      <c r="L93" s="177">
        <f>L94+L96+L98</f>
        <v>0</v>
      </c>
      <c r="M93" s="177">
        <f>M94+M96+M98</f>
        <v>0</v>
      </c>
      <c r="N93" s="177">
        <f>N94+N96+N98</f>
        <v>0</v>
      </c>
      <c r="O93" s="177">
        <f>O94+O96+O98</f>
        <v>185000</v>
      </c>
      <c r="P93" s="175">
        <f t="shared" si="15"/>
        <v>1915585</v>
      </c>
    </row>
    <row r="94" spans="1:16" s="69" customFormat="1">
      <c r="A94" s="212"/>
      <c r="B94" s="213">
        <v>100</v>
      </c>
      <c r="C94" s="214"/>
      <c r="D94" s="217" t="s">
        <v>304</v>
      </c>
      <c r="E94" s="207">
        <f>F94+I94</f>
        <v>1635905</v>
      </c>
      <c r="F94" s="208">
        <f>F95</f>
        <v>1635905</v>
      </c>
      <c r="G94" s="208">
        <f>G95</f>
        <v>1247217</v>
      </c>
      <c r="H94" s="208">
        <f>H95</f>
        <v>28300</v>
      </c>
      <c r="I94" s="208">
        <f>I95</f>
        <v>0</v>
      </c>
      <c r="J94" s="184">
        <f t="shared" si="21"/>
        <v>0</v>
      </c>
      <c r="K94" s="208">
        <f>K95</f>
        <v>0</v>
      </c>
      <c r="L94" s="208">
        <f>L95</f>
        <v>0</v>
      </c>
      <c r="M94" s="208">
        <f>M95</f>
        <v>0</v>
      </c>
      <c r="N94" s="208">
        <f>N95</f>
        <v>0</v>
      </c>
      <c r="O94" s="208">
        <f>O95</f>
        <v>0</v>
      </c>
      <c r="P94" s="175">
        <f>E94+J94</f>
        <v>1635905</v>
      </c>
    </row>
    <row r="95" spans="1:16" s="78" customFormat="1" ht="56.25">
      <c r="A95" s="165">
        <v>3710160</v>
      </c>
      <c r="B95" s="166">
        <v>160</v>
      </c>
      <c r="C95" s="167">
        <v>111</v>
      </c>
      <c r="D95" s="218" t="s">
        <v>125</v>
      </c>
      <c r="E95" s="183">
        <f>F95+I95</f>
        <v>1635905</v>
      </c>
      <c r="F95" s="72">
        <v>1635905</v>
      </c>
      <c r="G95" s="72">
        <v>1247217</v>
      </c>
      <c r="H95" s="74">
        <v>28300</v>
      </c>
      <c r="I95" s="73"/>
      <c r="J95" s="184">
        <f t="shared" si="21"/>
        <v>0</v>
      </c>
      <c r="K95" s="74"/>
      <c r="L95" s="74"/>
      <c r="M95" s="74"/>
      <c r="N95" s="74"/>
      <c r="O95" s="74"/>
      <c r="P95" s="175">
        <f t="shared" si="15"/>
        <v>1635905</v>
      </c>
    </row>
    <row r="96" spans="1:16" s="211" customFormat="1" ht="12">
      <c r="A96" s="212"/>
      <c r="B96" s="215">
        <v>8000</v>
      </c>
      <c r="C96" s="214"/>
      <c r="D96" s="217" t="s">
        <v>311</v>
      </c>
      <c r="E96" s="207">
        <f>E97</f>
        <v>69680</v>
      </c>
      <c r="F96" s="210">
        <f>F97</f>
        <v>0</v>
      </c>
      <c r="G96" s="210">
        <f t="shared" ref="G96:O98" si="22">G97</f>
        <v>0</v>
      </c>
      <c r="H96" s="210">
        <f t="shared" si="22"/>
        <v>0</v>
      </c>
      <c r="I96" s="210">
        <f t="shared" si="22"/>
        <v>0</v>
      </c>
      <c r="J96" s="184">
        <f t="shared" si="21"/>
        <v>0</v>
      </c>
      <c r="K96" s="210">
        <f t="shared" si="22"/>
        <v>0</v>
      </c>
      <c r="L96" s="210">
        <f t="shared" si="22"/>
        <v>0</v>
      </c>
      <c r="M96" s="210">
        <f t="shared" si="22"/>
        <v>0</v>
      </c>
      <c r="N96" s="210">
        <f t="shared" si="22"/>
        <v>0</v>
      </c>
      <c r="O96" s="210">
        <f t="shared" si="22"/>
        <v>0</v>
      </c>
      <c r="P96" s="175">
        <f>E96+J96</f>
        <v>69680</v>
      </c>
    </row>
    <row r="97" spans="1:16" s="78" customFormat="1" ht="22.5">
      <c r="A97" s="165">
        <v>3718710</v>
      </c>
      <c r="B97" s="168">
        <v>8710</v>
      </c>
      <c r="C97" s="167">
        <v>133</v>
      </c>
      <c r="D97" s="218" t="s">
        <v>89</v>
      </c>
      <c r="E97" s="183">
        <v>69680</v>
      </c>
      <c r="F97" s="74"/>
      <c r="G97" s="74"/>
      <c r="H97" s="74"/>
      <c r="I97" s="73"/>
      <c r="J97" s="184">
        <f t="shared" si="21"/>
        <v>0</v>
      </c>
      <c r="K97" s="74"/>
      <c r="L97" s="74"/>
      <c r="M97" s="74"/>
      <c r="N97" s="74"/>
      <c r="O97" s="74"/>
      <c r="P97" s="175">
        <f t="shared" si="15"/>
        <v>69680</v>
      </c>
    </row>
    <row r="98" spans="1:16" s="78" customFormat="1" ht="22.5">
      <c r="A98" s="212"/>
      <c r="B98" s="215">
        <v>9000</v>
      </c>
      <c r="C98" s="214"/>
      <c r="D98" s="217" t="s">
        <v>401</v>
      </c>
      <c r="E98" s="207">
        <f>E99+E100</f>
        <v>25000</v>
      </c>
      <c r="F98" s="210">
        <f>F99+F100</f>
        <v>25000</v>
      </c>
      <c r="G98" s="210">
        <f t="shared" si="22"/>
        <v>0</v>
      </c>
      <c r="H98" s="210">
        <f t="shared" si="22"/>
        <v>0</v>
      </c>
      <c r="I98" s="210">
        <f t="shared" si="22"/>
        <v>0</v>
      </c>
      <c r="J98" s="184">
        <f t="shared" si="21"/>
        <v>185000</v>
      </c>
      <c r="K98" s="210">
        <f t="shared" si="22"/>
        <v>185000</v>
      </c>
      <c r="L98" s="210">
        <f t="shared" si="22"/>
        <v>0</v>
      </c>
      <c r="M98" s="210">
        <f t="shared" si="22"/>
        <v>0</v>
      </c>
      <c r="N98" s="210">
        <f t="shared" si="22"/>
        <v>0</v>
      </c>
      <c r="O98" s="210">
        <f t="shared" si="22"/>
        <v>185000</v>
      </c>
      <c r="P98" s="175">
        <f>E98+J98</f>
        <v>210000</v>
      </c>
    </row>
    <row r="99" spans="1:16" s="78" customFormat="1" ht="22.5">
      <c r="A99" s="165">
        <v>3719770</v>
      </c>
      <c r="B99" s="168">
        <v>9770</v>
      </c>
      <c r="C99" s="167">
        <v>180</v>
      </c>
      <c r="D99" s="218" t="s">
        <v>155</v>
      </c>
      <c r="E99" s="183"/>
      <c r="F99" s="74"/>
      <c r="G99" s="74"/>
      <c r="H99" s="74"/>
      <c r="I99" s="73"/>
      <c r="J99" s="184">
        <f t="shared" si="21"/>
        <v>185000</v>
      </c>
      <c r="K99" s="74">
        <v>185000</v>
      </c>
      <c r="L99" s="74"/>
      <c r="M99" s="74"/>
      <c r="N99" s="74"/>
      <c r="O99" s="74">
        <v>185000</v>
      </c>
      <c r="P99" s="175">
        <f>E99+J99</f>
        <v>185000</v>
      </c>
    </row>
    <row r="100" spans="1:16" s="78" customFormat="1" ht="77.25" thickBot="1">
      <c r="A100" s="267">
        <v>3719800</v>
      </c>
      <c r="B100" s="268">
        <v>9800</v>
      </c>
      <c r="C100" s="269">
        <v>180</v>
      </c>
      <c r="D100" s="274" t="s">
        <v>415</v>
      </c>
      <c r="E100" s="183">
        <f>F100</f>
        <v>25000</v>
      </c>
      <c r="F100" s="270">
        <v>25000</v>
      </c>
      <c r="G100" s="270"/>
      <c r="H100" s="270"/>
      <c r="I100" s="271"/>
      <c r="J100" s="272"/>
      <c r="K100" s="270"/>
      <c r="L100" s="270"/>
      <c r="M100" s="270"/>
      <c r="N100" s="270"/>
      <c r="O100" s="271"/>
      <c r="P100" s="273"/>
    </row>
    <row r="101" spans="1:16" s="65" customFormat="1" ht="12" thickBot="1">
      <c r="A101" s="179" t="s">
        <v>216</v>
      </c>
      <c r="B101" s="179" t="s">
        <v>216</v>
      </c>
      <c r="C101" s="179" t="s">
        <v>216</v>
      </c>
      <c r="D101" s="179" t="s">
        <v>217</v>
      </c>
      <c r="E101" s="190">
        <f t="shared" ref="E101:O101" si="23">E14+E57+E77+E92</f>
        <v>115384992</v>
      </c>
      <c r="F101" s="181">
        <f t="shared" si="23"/>
        <v>115315312</v>
      </c>
      <c r="G101" s="181">
        <f t="shared" si="23"/>
        <v>76929518</v>
      </c>
      <c r="H101" s="181">
        <f t="shared" si="23"/>
        <v>5970359</v>
      </c>
      <c r="I101" s="191">
        <f t="shared" si="23"/>
        <v>0</v>
      </c>
      <c r="J101" s="180">
        <f t="shared" si="23"/>
        <v>3747144</v>
      </c>
      <c r="K101" s="181">
        <f t="shared" si="23"/>
        <v>2918704</v>
      </c>
      <c r="L101" s="181">
        <f t="shared" si="23"/>
        <v>828440</v>
      </c>
      <c r="M101" s="181">
        <f t="shared" si="23"/>
        <v>108196</v>
      </c>
      <c r="N101" s="181">
        <f t="shared" si="23"/>
        <v>0</v>
      </c>
      <c r="O101" s="182">
        <f t="shared" si="23"/>
        <v>2918704</v>
      </c>
      <c r="P101" s="192">
        <f t="shared" si="15"/>
        <v>119132136</v>
      </c>
    </row>
    <row r="102" spans="1:16" ht="0.75" customHeight="1">
      <c r="E102" s="65">
        <v>110597855</v>
      </c>
    </row>
    <row r="103" spans="1:16" hidden="1">
      <c r="E103" s="169">
        <f>E101-E102</f>
        <v>4787137</v>
      </c>
    </row>
    <row r="104" spans="1:16" hidden="1">
      <c r="E104" s="65">
        <v>219718</v>
      </c>
    </row>
    <row r="105" spans="1:16" ht="18.75">
      <c r="A105" s="2"/>
      <c r="B105" s="3"/>
      <c r="C105" s="32" t="s">
        <v>122</v>
      </c>
      <c r="D105" s="32"/>
      <c r="E105" s="196"/>
      <c r="F105" s="32"/>
      <c r="G105" s="32"/>
      <c r="H105" s="32"/>
      <c r="I105" s="32"/>
      <c r="J105" s="362"/>
      <c r="K105" s="362"/>
      <c r="L105" s="362"/>
      <c r="M105" s="64"/>
      <c r="N105" s="333" t="s">
        <v>68</v>
      </c>
      <c r="O105" s="333"/>
    </row>
    <row r="106" spans="1:16" ht="15.75">
      <c r="A106" s="2"/>
      <c r="B106" s="3"/>
      <c r="C106" s="3"/>
      <c r="D106" s="4"/>
      <c r="E106" s="1"/>
      <c r="F106" s="1"/>
      <c r="G106" s="1"/>
      <c r="H106" s="1"/>
      <c r="I106" s="1"/>
      <c r="J106" s="1"/>
      <c r="K106" s="1"/>
      <c r="L106" s="1"/>
      <c r="M106" s="63" t="s">
        <v>123</v>
      </c>
      <c r="N106" s="307" t="s">
        <v>124</v>
      </c>
      <c r="O106" s="307"/>
    </row>
  </sheetData>
  <mergeCells count="24">
    <mergeCell ref="N106:O106"/>
    <mergeCell ref="J10:O10"/>
    <mergeCell ref="M11:N11"/>
    <mergeCell ref="O11:O12"/>
    <mergeCell ref="J105:L105"/>
    <mergeCell ref="N105:O105"/>
    <mergeCell ref="J11:J12"/>
    <mergeCell ref="K11:K12"/>
    <mergeCell ref="L11:L12"/>
    <mergeCell ref="A10:A12"/>
    <mergeCell ref="B10:B12"/>
    <mergeCell ref="C10:C12"/>
    <mergeCell ref="D10:D12"/>
    <mergeCell ref="N1:P1"/>
    <mergeCell ref="N2:P2"/>
    <mergeCell ref="B6:P6"/>
    <mergeCell ref="C7:D7"/>
    <mergeCell ref="P10:P12"/>
    <mergeCell ref="F11:F12"/>
    <mergeCell ref="E10:I10"/>
    <mergeCell ref="C8:D8"/>
    <mergeCell ref="I11:I12"/>
    <mergeCell ref="G11:H11"/>
    <mergeCell ref="E11:E12"/>
  </mergeCells>
  <phoneticPr fontId="33" type="noConversion"/>
  <pageMargins left="0.59055118110236227" right="0.39370078740157483" top="0.59055118110236227" bottom="0.59055118110236227" header="0.39370078740157483" footer="0.39370078740157483"/>
  <pageSetup paperSize="9" scale="77" fitToHeight="100" pageOrder="overThenDown" orientation="landscape" verticalDpi="4294967292" r:id="rId1"/>
  <headerFooter alignWithMargins="0">
    <oddFooter>&amp;C&amp;P&amp;RАркуш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99"/>
  <sheetViews>
    <sheetView zoomScaleSheetLayoutView="110" workbookViewId="0">
      <selection activeCell="D80" sqref="D80"/>
    </sheetView>
  </sheetViews>
  <sheetFormatPr defaultColWidth="10.6640625" defaultRowHeight="15"/>
  <cols>
    <col min="1" max="1" width="17.6640625" style="87" customWidth="1"/>
    <col min="2" max="2" width="18" style="88" customWidth="1"/>
    <col min="3" max="3" width="71.5" style="86" bestFit="1" customWidth="1"/>
    <col min="4" max="4" width="17.83203125" style="89" customWidth="1"/>
    <col min="5" max="5" width="13.83203125" style="86" bestFit="1" customWidth="1"/>
    <col min="6" max="16384" width="10.6640625" style="86"/>
  </cols>
  <sheetData>
    <row r="1" spans="1:7" ht="18.75">
      <c r="A1" s="392"/>
      <c r="B1" s="392"/>
      <c r="C1" s="122"/>
      <c r="D1" s="122" t="s">
        <v>188</v>
      </c>
    </row>
    <row r="2" spans="1:7" ht="10.5" hidden="1" customHeight="1">
      <c r="A2" s="123"/>
      <c r="B2" s="124"/>
      <c r="C2" s="399" t="s">
        <v>428</v>
      </c>
      <c r="D2" s="400"/>
    </row>
    <row r="3" spans="1:7">
      <c r="A3" s="123"/>
      <c r="B3" s="124"/>
      <c r="C3" s="125"/>
      <c r="D3" s="126"/>
    </row>
    <row r="4" spans="1:7" ht="18.75">
      <c r="A4" s="393" t="s">
        <v>126</v>
      </c>
      <c r="B4" s="393"/>
      <c r="C4" s="393"/>
      <c r="D4" s="394"/>
    </row>
    <row r="5" spans="1:7">
      <c r="A5" s="123"/>
      <c r="B5" s="124"/>
      <c r="C5" s="125"/>
      <c r="D5" s="126"/>
    </row>
    <row r="6" spans="1:7">
      <c r="A6" s="123"/>
      <c r="B6" s="124"/>
      <c r="C6" s="125"/>
      <c r="D6" s="126"/>
    </row>
    <row r="7" spans="1:7">
      <c r="A7" s="123"/>
      <c r="B7" s="124"/>
      <c r="C7" s="127">
        <v>2354000000</v>
      </c>
      <c r="D7" s="126"/>
      <c r="E7" s="90"/>
      <c r="F7" s="90"/>
      <c r="G7" s="90"/>
    </row>
    <row r="8" spans="1:7">
      <c r="C8" s="91" t="s">
        <v>170</v>
      </c>
      <c r="E8" s="92"/>
      <c r="F8" s="92"/>
      <c r="G8" s="92"/>
    </row>
    <row r="11" spans="1:7" ht="18.75">
      <c r="A11" s="395" t="s">
        <v>42</v>
      </c>
      <c r="B11" s="395"/>
      <c r="C11" s="395"/>
      <c r="D11" s="396"/>
    </row>
    <row r="12" spans="1:7">
      <c r="D12" s="89" t="s">
        <v>218</v>
      </c>
    </row>
    <row r="13" spans="1:7" ht="114" customHeight="1">
      <c r="A13" s="93" t="s">
        <v>43</v>
      </c>
      <c r="B13" s="397" t="s">
        <v>63</v>
      </c>
      <c r="C13" s="397"/>
      <c r="D13" s="94" t="s">
        <v>136</v>
      </c>
    </row>
    <row r="14" spans="1:7">
      <c r="A14" s="95">
        <v>1</v>
      </c>
      <c r="B14" s="398">
        <v>2</v>
      </c>
      <c r="C14" s="398"/>
      <c r="D14" s="97">
        <v>3</v>
      </c>
    </row>
    <row r="15" spans="1:7" ht="23.25" customHeight="1">
      <c r="A15" s="369" t="s">
        <v>64</v>
      </c>
      <c r="B15" s="369"/>
      <c r="C15" s="369"/>
      <c r="D15" s="369"/>
    </row>
    <row r="16" spans="1:7">
      <c r="A16" s="95">
        <v>41020100</v>
      </c>
      <c r="B16" s="368" t="s">
        <v>112</v>
      </c>
      <c r="C16" s="368"/>
      <c r="D16" s="197">
        <v>7475600</v>
      </c>
    </row>
    <row r="17" spans="1:4">
      <c r="A17" s="95">
        <v>99000000000</v>
      </c>
      <c r="B17" s="368" t="s">
        <v>44</v>
      </c>
      <c r="C17" s="368" t="s">
        <v>45</v>
      </c>
      <c r="D17" s="198">
        <f>D16</f>
        <v>7475600</v>
      </c>
    </row>
    <row r="18" spans="1:4">
      <c r="A18" s="95">
        <v>41033900</v>
      </c>
      <c r="B18" s="368" t="s">
        <v>116</v>
      </c>
      <c r="C18" s="368"/>
      <c r="D18" s="197">
        <v>38494900</v>
      </c>
    </row>
    <row r="19" spans="1:4">
      <c r="A19" s="95">
        <v>99000000000</v>
      </c>
      <c r="B19" s="368" t="s">
        <v>44</v>
      </c>
      <c r="C19" s="368" t="s">
        <v>45</v>
      </c>
      <c r="D19" s="198">
        <f>D18</f>
        <v>38494900</v>
      </c>
    </row>
    <row r="20" spans="1:4" ht="45" customHeight="1">
      <c r="A20" s="199">
        <v>41040200</v>
      </c>
      <c r="B20" s="388" t="s">
        <v>117</v>
      </c>
      <c r="C20" s="388"/>
      <c r="D20" s="200">
        <v>1911700</v>
      </c>
    </row>
    <row r="21" spans="1:4">
      <c r="A21" s="201" t="s">
        <v>41</v>
      </c>
      <c r="B21" s="388" t="s">
        <v>295</v>
      </c>
      <c r="C21" s="389"/>
      <c r="D21" s="200">
        <f>D20</f>
        <v>1911700</v>
      </c>
    </row>
    <row r="22" spans="1:4" ht="30" customHeight="1">
      <c r="A22" s="202">
        <v>41051000</v>
      </c>
      <c r="B22" s="368" t="s">
        <v>290</v>
      </c>
      <c r="C22" s="387"/>
      <c r="D22" s="198">
        <v>938025</v>
      </c>
    </row>
    <row r="23" spans="1:4" ht="30" customHeight="1">
      <c r="A23" s="201" t="s">
        <v>41</v>
      </c>
      <c r="B23" s="388" t="s">
        <v>295</v>
      </c>
      <c r="C23" s="389"/>
      <c r="D23" s="198">
        <f>D24</f>
        <v>925000</v>
      </c>
    </row>
    <row r="24" spans="1:4" ht="30" customHeight="1">
      <c r="A24" s="202">
        <v>41051100</v>
      </c>
      <c r="B24" s="390" t="s">
        <v>434</v>
      </c>
      <c r="C24" s="391"/>
      <c r="D24" s="198">
        <v>925000</v>
      </c>
    </row>
    <row r="25" spans="1:4">
      <c r="A25" s="202" t="s">
        <v>41</v>
      </c>
      <c r="B25" s="368" t="s">
        <v>295</v>
      </c>
      <c r="C25" s="389"/>
      <c r="D25" s="198">
        <f>D22</f>
        <v>938025</v>
      </c>
    </row>
    <row r="26" spans="1:4" ht="45" customHeight="1">
      <c r="A26" s="202">
        <v>41051200</v>
      </c>
      <c r="B26" s="368" t="s">
        <v>289</v>
      </c>
      <c r="C26" s="387"/>
      <c r="D26" s="198">
        <v>43060</v>
      </c>
    </row>
    <row r="27" spans="1:4">
      <c r="A27" s="202" t="s">
        <v>41</v>
      </c>
      <c r="B27" s="368" t="s">
        <v>295</v>
      </c>
      <c r="C27" s="389"/>
      <c r="D27" s="198">
        <f>D26</f>
        <v>43060</v>
      </c>
    </row>
    <row r="28" spans="1:4">
      <c r="A28" s="202">
        <v>41053900</v>
      </c>
      <c r="B28" s="368" t="s">
        <v>155</v>
      </c>
      <c r="C28" s="387"/>
      <c r="D28" s="198">
        <v>429732</v>
      </c>
    </row>
    <row r="29" spans="1:4">
      <c r="A29" s="202" t="s">
        <v>41</v>
      </c>
      <c r="B29" s="368" t="s">
        <v>295</v>
      </c>
      <c r="C29" s="389"/>
      <c r="D29" s="198">
        <f>D28</f>
        <v>429732</v>
      </c>
    </row>
    <row r="30" spans="1:4" ht="45" customHeight="1">
      <c r="A30" s="202">
        <v>41055000</v>
      </c>
      <c r="B30" s="368" t="s">
        <v>296</v>
      </c>
      <c r="C30" s="387"/>
      <c r="D30" s="198">
        <v>323214</v>
      </c>
    </row>
    <row r="31" spans="1:4">
      <c r="A31" s="202" t="s">
        <v>41</v>
      </c>
      <c r="B31" s="368" t="s">
        <v>295</v>
      </c>
      <c r="C31" s="387"/>
      <c r="D31" s="198">
        <f>D30</f>
        <v>323214</v>
      </c>
    </row>
    <row r="32" spans="1:4">
      <c r="A32" s="95">
        <v>41053900</v>
      </c>
      <c r="B32" s="368" t="s">
        <v>155</v>
      </c>
      <c r="C32" s="368"/>
      <c r="D32" s="198">
        <f>SUM(D35:D41)</f>
        <v>1161460</v>
      </c>
    </row>
    <row r="33" spans="1:6">
      <c r="A33" s="95"/>
      <c r="B33" s="378" t="s">
        <v>297</v>
      </c>
      <c r="C33" s="378"/>
      <c r="D33" s="198"/>
      <c r="F33" s="86">
        <f>D32+D28</f>
        <v>1591192</v>
      </c>
    </row>
    <row r="34" spans="1:6">
      <c r="A34" s="204">
        <v>23531000000</v>
      </c>
      <c r="B34" s="385" t="s">
        <v>39</v>
      </c>
      <c r="C34" s="386"/>
      <c r="D34" s="198">
        <f>D35+D36+D38+D39+D40+D37</f>
        <v>399893</v>
      </c>
    </row>
    <row r="35" spans="1:6" ht="28.5" customHeight="1">
      <c r="A35" s="95"/>
      <c r="B35" s="368" t="s">
        <v>399</v>
      </c>
      <c r="C35" s="368"/>
      <c r="D35" s="198">
        <v>240000</v>
      </c>
    </row>
    <row r="36" spans="1:6" ht="30.75" customHeight="1">
      <c r="A36" s="95"/>
      <c r="B36" s="368" t="s">
        <v>399</v>
      </c>
      <c r="C36" s="368"/>
      <c r="D36" s="198">
        <v>15140</v>
      </c>
    </row>
    <row r="37" spans="1:6" ht="53.25" customHeight="1">
      <c r="A37" s="95"/>
      <c r="B37" s="368" t="s">
        <v>407</v>
      </c>
      <c r="C37" s="368"/>
      <c r="D37" s="198">
        <v>32067</v>
      </c>
    </row>
    <row r="38" spans="1:6">
      <c r="A38" s="95"/>
      <c r="B38" s="368" t="s">
        <v>298</v>
      </c>
      <c r="C38" s="368"/>
      <c r="D38" s="198">
        <v>37900</v>
      </c>
    </row>
    <row r="39" spans="1:6">
      <c r="A39" s="203"/>
      <c r="B39" s="381" t="s">
        <v>299</v>
      </c>
      <c r="C39" s="382"/>
      <c r="D39" s="197">
        <v>63858</v>
      </c>
    </row>
    <row r="40" spans="1:6">
      <c r="A40" s="204"/>
      <c r="B40" s="383" t="s">
        <v>300</v>
      </c>
      <c r="C40" s="384"/>
      <c r="D40" s="198">
        <v>10928</v>
      </c>
    </row>
    <row r="41" spans="1:6" ht="15" customHeight="1">
      <c r="A41" s="206">
        <v>23557000000</v>
      </c>
      <c r="B41" s="376" t="s">
        <v>40</v>
      </c>
      <c r="C41" s="377"/>
      <c r="D41" s="198">
        <f>D43+D44+D46+D47+D48</f>
        <v>761567</v>
      </c>
    </row>
    <row r="42" spans="1:6">
      <c r="A42" s="205"/>
      <c r="B42" s="378" t="s">
        <v>297</v>
      </c>
      <c r="C42" s="378"/>
      <c r="D42" s="198"/>
    </row>
    <row r="43" spans="1:6" ht="33.75" customHeight="1">
      <c r="A43" s="205"/>
      <c r="B43" s="368" t="s">
        <v>399</v>
      </c>
      <c r="C43" s="368"/>
      <c r="D43" s="198">
        <v>638840</v>
      </c>
    </row>
    <row r="44" spans="1:6" ht="28.5" customHeight="1">
      <c r="A44" s="205"/>
      <c r="B44" s="368" t="s">
        <v>399</v>
      </c>
      <c r="C44" s="368"/>
      <c r="D44" s="198">
        <v>15140</v>
      </c>
    </row>
    <row r="45" spans="1:6" ht="15" hidden="1" customHeight="1">
      <c r="A45" s="205"/>
      <c r="B45" s="368"/>
      <c r="C45" s="368"/>
      <c r="D45" s="198"/>
    </row>
    <row r="46" spans="1:6">
      <c r="A46" s="205"/>
      <c r="B46" s="368" t="s">
        <v>298</v>
      </c>
      <c r="C46" s="368"/>
      <c r="D46" s="198">
        <v>75030</v>
      </c>
    </row>
    <row r="47" spans="1:6" hidden="1">
      <c r="A47" s="204"/>
      <c r="B47" s="381" t="s">
        <v>299</v>
      </c>
      <c r="C47" s="382"/>
      <c r="D47" s="198"/>
    </row>
    <row r="48" spans="1:6" ht="16.5" customHeight="1">
      <c r="A48" s="206"/>
      <c r="B48" s="383" t="s">
        <v>300</v>
      </c>
      <c r="C48" s="384"/>
      <c r="D48" s="198">
        <v>32557</v>
      </c>
    </row>
    <row r="49" spans="1:4" ht="1.5" hidden="1" customHeight="1">
      <c r="A49" s="95"/>
      <c r="B49" s="383"/>
      <c r="C49" s="384"/>
      <c r="D49" s="198"/>
    </row>
    <row r="50" spans="1:4" ht="31.5" hidden="1" customHeight="1">
      <c r="A50" s="206"/>
      <c r="B50" s="376"/>
      <c r="C50" s="377"/>
      <c r="D50" s="198"/>
    </row>
    <row r="51" spans="1:4" ht="31.5" hidden="1" customHeight="1">
      <c r="A51" s="206"/>
      <c r="B51" s="376"/>
      <c r="C51" s="377"/>
      <c r="D51" s="198"/>
    </row>
    <row r="52" spans="1:4" ht="31.5" hidden="1" customHeight="1">
      <c r="A52" s="101">
        <v>23531000000</v>
      </c>
      <c r="B52" s="379" t="s">
        <v>39</v>
      </c>
      <c r="C52" s="380"/>
      <c r="D52" s="198"/>
    </row>
    <row r="53" spans="1:4" ht="31.5" hidden="1" customHeight="1">
      <c r="A53" s="95"/>
      <c r="B53" s="368" t="s">
        <v>47</v>
      </c>
      <c r="C53" s="368"/>
      <c r="D53" s="198"/>
    </row>
    <row r="54" spans="1:4" ht="31.5" hidden="1" customHeight="1">
      <c r="A54" s="206"/>
      <c r="B54" s="376"/>
      <c r="C54" s="377"/>
      <c r="D54" s="198"/>
    </row>
    <row r="55" spans="1:4" ht="31.5" hidden="1" customHeight="1">
      <c r="A55" s="206"/>
      <c r="B55" s="376"/>
      <c r="C55" s="377"/>
      <c r="D55" s="198"/>
    </row>
    <row r="56" spans="1:4" ht="31.5" hidden="1" customHeight="1">
      <c r="A56" s="101">
        <v>23557000000</v>
      </c>
      <c r="B56" s="379" t="s">
        <v>40</v>
      </c>
      <c r="C56" s="380"/>
      <c r="D56" s="198"/>
    </row>
    <row r="57" spans="1:4" ht="31.5" hidden="1" customHeight="1">
      <c r="A57" s="129"/>
      <c r="B57" s="376"/>
      <c r="C57" s="377"/>
      <c r="D57" s="198"/>
    </row>
    <row r="58" spans="1:4" ht="0.75" hidden="1" customHeight="1">
      <c r="A58" s="129"/>
      <c r="B58" s="376"/>
      <c r="C58" s="377"/>
      <c r="D58" s="98"/>
    </row>
    <row r="59" spans="1:4" ht="31.5" hidden="1" customHeight="1">
      <c r="A59" s="129"/>
      <c r="B59" s="376"/>
      <c r="C59" s="377"/>
      <c r="D59" s="98"/>
    </row>
    <row r="60" spans="1:4" ht="31.5" hidden="1" customHeight="1">
      <c r="A60" s="129"/>
      <c r="B60" s="376"/>
      <c r="C60" s="377"/>
      <c r="D60" s="98"/>
    </row>
    <row r="61" spans="1:4" ht="31.5" hidden="1" customHeight="1">
      <c r="A61" s="129"/>
      <c r="B61" s="376"/>
      <c r="C61" s="377"/>
      <c r="D61" s="98"/>
    </row>
    <row r="62" spans="1:4" ht="31.5" hidden="1" customHeight="1">
      <c r="A62" s="129"/>
      <c r="B62" s="376"/>
      <c r="C62" s="377"/>
      <c r="D62" s="98"/>
    </row>
    <row r="63" spans="1:4" ht="31.5" customHeight="1">
      <c r="A63" s="129">
        <v>23534000000</v>
      </c>
      <c r="B63" s="376" t="s">
        <v>400</v>
      </c>
      <c r="C63" s="377"/>
      <c r="D63" s="98">
        <f>D65+D66+D67</f>
        <v>212226</v>
      </c>
    </row>
    <row r="64" spans="1:4" ht="14.25" customHeight="1">
      <c r="A64" s="129"/>
      <c r="B64" s="378" t="s">
        <v>297</v>
      </c>
      <c r="C64" s="378"/>
      <c r="D64" s="98"/>
    </row>
    <row r="65" spans="1:4" ht="31.5" customHeight="1">
      <c r="A65" s="129"/>
      <c r="B65" s="368" t="s">
        <v>399</v>
      </c>
      <c r="C65" s="368"/>
      <c r="D65" s="98">
        <v>18293</v>
      </c>
    </row>
    <row r="66" spans="1:4" ht="31.5" customHeight="1">
      <c r="A66" s="129"/>
      <c r="B66" s="368" t="s">
        <v>399</v>
      </c>
      <c r="C66" s="368"/>
      <c r="D66" s="98">
        <v>15140</v>
      </c>
    </row>
    <row r="67" spans="1:4" ht="31.5" customHeight="1">
      <c r="A67" s="129"/>
      <c r="B67" s="366" t="s">
        <v>398</v>
      </c>
      <c r="C67" s="367"/>
      <c r="D67" s="98">
        <v>178793</v>
      </c>
    </row>
    <row r="68" spans="1:4" ht="14.25" customHeight="1">
      <c r="A68" s="95"/>
      <c r="B68" s="368" t="s">
        <v>291</v>
      </c>
      <c r="C68" s="368"/>
      <c r="D68" s="98">
        <f>D17+D19+D21+D25+D27+D29+D31+D41+D34+D63+D23</f>
        <v>51914917</v>
      </c>
    </row>
    <row r="69" spans="1:4" ht="1.5" hidden="1" customHeight="1">
      <c r="A69" s="369" t="s">
        <v>48</v>
      </c>
      <c r="B69" s="369"/>
      <c r="C69" s="369"/>
      <c r="D69" s="369"/>
    </row>
    <row r="70" spans="1:4" ht="22.5" hidden="1" customHeight="1">
      <c r="A70" s="100" t="s">
        <v>46</v>
      </c>
      <c r="B70" s="370" t="s">
        <v>49</v>
      </c>
      <c r="C70" s="375"/>
      <c r="D70" s="98"/>
    </row>
    <row r="71" spans="1:4" hidden="1">
      <c r="A71" s="100" t="s">
        <v>46</v>
      </c>
      <c r="B71" s="370" t="s">
        <v>50</v>
      </c>
      <c r="C71" s="370" t="s">
        <v>45</v>
      </c>
      <c r="D71" s="99"/>
    </row>
    <row r="72" spans="1:4" hidden="1">
      <c r="A72" s="100"/>
      <c r="B72" s="364"/>
      <c r="C72" s="365"/>
      <c r="D72" s="99"/>
    </row>
    <row r="73" spans="1:4" hidden="1">
      <c r="A73" s="100"/>
      <c r="B73" s="364"/>
      <c r="C73" s="365"/>
      <c r="D73" s="99"/>
    </row>
    <row r="74" spans="1:4" hidden="1">
      <c r="A74" s="100"/>
      <c r="B74" s="364"/>
      <c r="C74" s="365"/>
      <c r="D74" s="99"/>
    </row>
    <row r="75" spans="1:4" hidden="1">
      <c r="A75" s="100"/>
      <c r="B75" s="364"/>
      <c r="C75" s="365"/>
      <c r="D75" s="99"/>
    </row>
    <row r="76" spans="1:4" hidden="1">
      <c r="A76" s="100"/>
      <c r="B76" s="364"/>
      <c r="C76" s="365"/>
      <c r="D76" s="99"/>
    </row>
    <row r="77" spans="1:4" hidden="1">
      <c r="A77" s="100"/>
      <c r="B77" s="364"/>
      <c r="C77" s="365"/>
      <c r="D77" s="99"/>
    </row>
    <row r="78" spans="1:4" hidden="1">
      <c r="A78" s="95" t="s">
        <v>216</v>
      </c>
      <c r="B78" s="371" t="s">
        <v>51</v>
      </c>
      <c r="C78" s="371"/>
      <c r="D78" s="102"/>
    </row>
    <row r="79" spans="1:4" hidden="1">
      <c r="A79" s="95" t="s">
        <v>216</v>
      </c>
      <c r="B79" s="363" t="s">
        <v>52</v>
      </c>
      <c r="C79" s="363"/>
      <c r="D79" s="103"/>
    </row>
    <row r="80" spans="1:4" ht="27" customHeight="1">
      <c r="A80" s="95" t="s">
        <v>216</v>
      </c>
      <c r="B80" s="363" t="s">
        <v>53</v>
      </c>
      <c r="C80" s="363"/>
      <c r="D80" s="103"/>
    </row>
    <row r="81" spans="1:6">
      <c r="A81" s="104"/>
      <c r="B81" s="105"/>
      <c r="C81" s="105"/>
      <c r="D81" s="106"/>
    </row>
    <row r="82" spans="1:6" ht="23.25" customHeight="1">
      <c r="A82" s="372" t="s">
        <v>54</v>
      </c>
      <c r="B82" s="372"/>
      <c r="C82" s="372"/>
      <c r="D82" s="373"/>
      <c r="E82" s="107"/>
    </row>
    <row r="83" spans="1:6" hidden="1">
      <c r="A83" s="104"/>
      <c r="B83" s="105"/>
      <c r="C83" s="107"/>
      <c r="D83" s="108" t="s">
        <v>218</v>
      </c>
      <c r="E83" s="107"/>
    </row>
    <row r="84" spans="1:6" ht="114" hidden="1" customHeight="1">
      <c r="A84" s="93" t="s">
        <v>55</v>
      </c>
      <c r="B84" s="93" t="s">
        <v>181</v>
      </c>
      <c r="C84" s="93" t="s">
        <v>65</v>
      </c>
      <c r="D84" s="94" t="s">
        <v>136</v>
      </c>
    </row>
    <row r="85" spans="1:6" hidden="1">
      <c r="A85" s="95">
        <v>1</v>
      </c>
      <c r="B85" s="96">
        <v>2</v>
      </c>
      <c r="C85" s="109">
        <v>3</v>
      </c>
      <c r="D85" s="97">
        <v>4</v>
      </c>
    </row>
    <row r="86" spans="1:6" hidden="1">
      <c r="A86" s="374" t="s">
        <v>56</v>
      </c>
      <c r="B86" s="374"/>
      <c r="C86" s="374"/>
      <c r="D86" s="374"/>
    </row>
    <row r="87" spans="1:6" hidden="1">
      <c r="A87" s="100" t="s">
        <v>46</v>
      </c>
      <c r="B87" s="100" t="s">
        <v>46</v>
      </c>
      <c r="C87" s="111" t="s">
        <v>57</v>
      </c>
      <c r="D87" s="110"/>
    </row>
    <row r="88" spans="1:6" hidden="1">
      <c r="A88" s="100" t="s">
        <v>46</v>
      </c>
      <c r="B88" s="100" t="s">
        <v>46</v>
      </c>
      <c r="C88" s="112" t="s">
        <v>58</v>
      </c>
      <c r="D88" s="110"/>
    </row>
    <row r="89" spans="1:6" s="114" customFormat="1" hidden="1">
      <c r="A89" s="100" t="s">
        <v>46</v>
      </c>
      <c r="B89" s="100" t="s">
        <v>46</v>
      </c>
      <c r="C89" s="111" t="s">
        <v>59</v>
      </c>
      <c r="D89" s="113"/>
    </row>
    <row r="90" spans="1:6" hidden="1">
      <c r="A90" s="100" t="s">
        <v>46</v>
      </c>
      <c r="B90" s="100" t="s">
        <v>46</v>
      </c>
      <c r="C90" s="112" t="s">
        <v>60</v>
      </c>
      <c r="D90" s="115"/>
    </row>
    <row r="91" spans="1:6" hidden="1">
      <c r="A91" s="369" t="s">
        <v>61</v>
      </c>
      <c r="B91" s="369"/>
      <c r="C91" s="369"/>
      <c r="D91" s="369"/>
    </row>
    <row r="92" spans="1:6" hidden="1">
      <c r="A92" s="100" t="s">
        <v>46</v>
      </c>
      <c r="B92" s="100" t="s">
        <v>46</v>
      </c>
      <c r="C92" s="111" t="s">
        <v>57</v>
      </c>
      <c r="D92" s="115"/>
    </row>
    <row r="93" spans="1:6" hidden="1">
      <c r="A93" s="100" t="s">
        <v>46</v>
      </c>
      <c r="B93" s="100" t="s">
        <v>46</v>
      </c>
      <c r="C93" s="112" t="s">
        <v>58</v>
      </c>
      <c r="D93" s="115"/>
    </row>
    <row r="94" spans="1:6" s="119" customFormat="1" ht="22.5" hidden="1" customHeight="1">
      <c r="A94" s="116" t="s">
        <v>216</v>
      </c>
      <c r="B94" s="117" t="s">
        <v>216</v>
      </c>
      <c r="C94" s="118" t="s">
        <v>62</v>
      </c>
      <c r="D94" s="103"/>
      <c r="F94" s="120"/>
    </row>
    <row r="95" spans="1:6" s="119" customFormat="1" hidden="1">
      <c r="A95" s="95" t="s">
        <v>216</v>
      </c>
      <c r="B95" s="96" t="s">
        <v>216</v>
      </c>
      <c r="C95" s="121" t="s">
        <v>52</v>
      </c>
      <c r="D95" s="103"/>
      <c r="F95" s="120"/>
    </row>
    <row r="96" spans="1:6" hidden="1">
      <c r="A96" s="95" t="s">
        <v>216</v>
      </c>
      <c r="B96" s="96" t="s">
        <v>216</v>
      </c>
      <c r="C96" s="121" t="s">
        <v>53</v>
      </c>
      <c r="D96" s="103"/>
    </row>
    <row r="97" spans="1:4">
      <c r="A97" s="104"/>
      <c r="B97" s="105"/>
      <c r="C97" s="107"/>
      <c r="D97" s="108"/>
    </row>
    <row r="98" spans="1:4">
      <c r="B98" s="88" t="s">
        <v>122</v>
      </c>
      <c r="D98" s="128" t="s">
        <v>66</v>
      </c>
    </row>
    <row r="99" spans="1:4">
      <c r="D99" s="89" t="s">
        <v>67</v>
      </c>
    </row>
  </sheetData>
  <mergeCells count="75">
    <mergeCell ref="A1:B1"/>
    <mergeCell ref="B16:C16"/>
    <mergeCell ref="A4:D4"/>
    <mergeCell ref="A11:D11"/>
    <mergeCell ref="B13:C13"/>
    <mergeCell ref="B14:C14"/>
    <mergeCell ref="A15:D15"/>
    <mergeCell ref="C2:D2"/>
    <mergeCell ref="B23:C23"/>
    <mergeCell ref="B24:C24"/>
    <mergeCell ref="B39:C39"/>
    <mergeCell ref="B37:C37"/>
    <mergeCell ref="B35:C35"/>
    <mergeCell ref="B33:C33"/>
    <mergeCell ref="B25:C25"/>
    <mergeCell ref="B27:C27"/>
    <mergeCell ref="B30:C30"/>
    <mergeCell ref="B28:C28"/>
    <mergeCell ref="B26:C26"/>
    <mergeCell ref="B21:C21"/>
    <mergeCell ref="B17:C17"/>
    <mergeCell ref="B22:C22"/>
    <mergeCell ref="B19:C19"/>
    <mergeCell ref="B29:C29"/>
    <mergeCell ref="B18:C18"/>
    <mergeCell ref="B20:C20"/>
    <mergeCell ref="B32:C32"/>
    <mergeCell ref="B38:C38"/>
    <mergeCell ref="B40:C40"/>
    <mergeCell ref="B31:C31"/>
    <mergeCell ref="B41:C41"/>
    <mergeCell ref="B54:C54"/>
    <mergeCell ref="B43:C43"/>
    <mergeCell ref="B44:C44"/>
    <mergeCell ref="B45:C45"/>
    <mergeCell ref="B53:C53"/>
    <mergeCell ref="B60:C60"/>
    <mergeCell ref="B63:C63"/>
    <mergeCell ref="B59:C59"/>
    <mergeCell ref="B42:C42"/>
    <mergeCell ref="B36:C36"/>
    <mergeCell ref="B34:C34"/>
    <mergeCell ref="B56:C56"/>
    <mergeCell ref="B55:C55"/>
    <mergeCell ref="B49:C49"/>
    <mergeCell ref="A69:D69"/>
    <mergeCell ref="B64:C64"/>
    <mergeCell ref="B52:C52"/>
    <mergeCell ref="B51:C51"/>
    <mergeCell ref="B46:C46"/>
    <mergeCell ref="B50:C50"/>
    <mergeCell ref="B47:C47"/>
    <mergeCell ref="B48:C48"/>
    <mergeCell ref="B57:C57"/>
    <mergeCell ref="B58:C58"/>
    <mergeCell ref="B76:C76"/>
    <mergeCell ref="A86:D86"/>
    <mergeCell ref="B70:C70"/>
    <mergeCell ref="B62:C62"/>
    <mergeCell ref="B61:C61"/>
    <mergeCell ref="B77:C77"/>
    <mergeCell ref="B75:C75"/>
    <mergeCell ref="B74:C74"/>
    <mergeCell ref="B73:C73"/>
    <mergeCell ref="B68:C68"/>
    <mergeCell ref="B80:C80"/>
    <mergeCell ref="B72:C72"/>
    <mergeCell ref="B67:C67"/>
    <mergeCell ref="B65:C65"/>
    <mergeCell ref="B66:C66"/>
    <mergeCell ref="A91:D91"/>
    <mergeCell ref="B71:C71"/>
    <mergeCell ref="B78:C78"/>
    <mergeCell ref="B79:C79"/>
    <mergeCell ref="A82:D82"/>
  </mergeCells>
  <phoneticPr fontId="21" type="noConversion"/>
  <printOptions horizontalCentered="1"/>
  <pageMargins left="0.23622047244094491" right="0.15748031496062992" top="0.19685039370078741" bottom="0.19685039370078741" header="0.23622047244094491" footer="0.19685039370078741"/>
  <pageSetup paperSize="9" scale="93" fitToHeight="100" orientation="portrait" r:id="rId1"/>
  <headerFooter alignWithMargins="0"/>
  <rowBreaks count="1" manualBreakCount="1">
    <brk id="81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48"/>
  <sheetViews>
    <sheetView topLeftCell="D1" workbookViewId="0">
      <selection activeCell="A3" sqref="A3:J3"/>
    </sheetView>
  </sheetViews>
  <sheetFormatPr defaultColWidth="10.6640625" defaultRowHeight="12.75"/>
  <cols>
    <col min="1" max="1" width="19.33203125" style="46" customWidth="1"/>
    <col min="2" max="2" width="17.83203125" style="46" customWidth="1"/>
    <col min="3" max="3" width="18.5" style="46" customWidth="1"/>
    <col min="4" max="4" width="54.33203125" style="46" customWidth="1"/>
    <col min="5" max="5" width="56.83203125" style="46" customWidth="1"/>
    <col min="6" max="6" width="35" style="46" customWidth="1"/>
    <col min="7" max="7" width="18.5" style="46" customWidth="1"/>
    <col min="8" max="8" width="18.83203125" style="46" customWidth="1"/>
    <col min="9" max="9" width="14.5" style="46" customWidth="1"/>
    <col min="10" max="10" width="14.6640625" style="46" customWidth="1"/>
    <col min="11" max="16384" width="10.6640625" style="46"/>
  </cols>
  <sheetData>
    <row r="1" spans="1:11" ht="50.25" customHeight="1">
      <c r="A1" s="163"/>
      <c r="B1" s="163"/>
      <c r="C1" s="163"/>
      <c r="D1" s="163"/>
      <c r="E1" s="163"/>
      <c r="F1" s="163"/>
      <c r="G1" s="163"/>
      <c r="H1" s="413" t="s">
        <v>69</v>
      </c>
      <c r="I1" s="413"/>
      <c r="J1" s="413"/>
      <c r="K1" s="130"/>
    </row>
    <row r="2" spans="1:11" ht="10.5" hidden="1" customHeight="1">
      <c r="A2" s="131"/>
      <c r="B2" s="131"/>
      <c r="C2" s="131"/>
      <c r="D2" s="131"/>
      <c r="E2" s="164"/>
      <c r="F2" s="164"/>
      <c r="G2" s="414" t="s">
        <v>427</v>
      </c>
      <c r="H2" s="415"/>
      <c r="I2" s="415"/>
      <c r="J2" s="415"/>
      <c r="K2" s="132"/>
    </row>
    <row r="3" spans="1:11" ht="18.75">
      <c r="A3" s="417" t="s">
        <v>70</v>
      </c>
      <c r="B3" s="417"/>
      <c r="C3" s="417"/>
      <c r="D3" s="417"/>
      <c r="E3" s="417"/>
      <c r="F3" s="417"/>
      <c r="G3" s="417"/>
      <c r="H3" s="417"/>
      <c r="I3" s="417"/>
      <c r="J3" s="417"/>
      <c r="K3" s="132"/>
    </row>
    <row r="4" spans="1:11" ht="18.75">
      <c r="A4" s="418">
        <v>2354000000</v>
      </c>
      <c r="B4" s="418"/>
      <c r="C4" s="133"/>
      <c r="D4" s="133"/>
      <c r="E4" s="133"/>
      <c r="F4" s="133"/>
      <c r="G4" s="133"/>
      <c r="H4" s="133"/>
      <c r="I4" s="133"/>
      <c r="J4" s="133"/>
      <c r="K4" s="132"/>
    </row>
    <row r="5" spans="1:11" ht="18.75">
      <c r="A5" s="416" t="s">
        <v>170</v>
      </c>
      <c r="B5" s="416"/>
      <c r="C5" s="134"/>
      <c r="D5" s="134"/>
      <c r="E5" s="135"/>
      <c r="F5" s="135"/>
      <c r="G5" s="135"/>
      <c r="H5" s="135"/>
      <c r="I5" s="136"/>
      <c r="J5" s="137" t="s">
        <v>128</v>
      </c>
      <c r="K5" s="132"/>
    </row>
    <row r="6" spans="1:11" ht="15.75">
      <c r="A6" s="403" t="s">
        <v>194</v>
      </c>
      <c r="B6" s="403" t="s">
        <v>195</v>
      </c>
      <c r="C6" s="401" t="s">
        <v>180</v>
      </c>
      <c r="D6" s="401" t="s">
        <v>196</v>
      </c>
      <c r="E6" s="407" t="s">
        <v>164</v>
      </c>
      <c r="F6" s="407" t="s">
        <v>165</v>
      </c>
      <c r="G6" s="407" t="s">
        <v>136</v>
      </c>
      <c r="H6" s="401" t="s">
        <v>144</v>
      </c>
      <c r="I6" s="410" t="s">
        <v>145</v>
      </c>
      <c r="J6" s="411"/>
      <c r="K6" s="132"/>
    </row>
    <row r="7" spans="1:11" ht="144" customHeight="1">
      <c r="A7" s="404"/>
      <c r="B7" s="404"/>
      <c r="C7" s="402"/>
      <c r="D7" s="402"/>
      <c r="E7" s="408"/>
      <c r="F7" s="408"/>
      <c r="G7" s="408"/>
      <c r="H7" s="409"/>
      <c r="I7" s="140" t="s">
        <v>136</v>
      </c>
      <c r="J7" s="140" t="s">
        <v>163</v>
      </c>
      <c r="K7" s="132"/>
    </row>
    <row r="8" spans="1:11" ht="15.75">
      <c r="A8" s="141">
        <v>1</v>
      </c>
      <c r="B8" s="141">
        <v>2</v>
      </c>
      <c r="C8" s="138">
        <v>3</v>
      </c>
      <c r="D8" s="138">
        <v>4</v>
      </c>
      <c r="E8" s="138">
        <v>5</v>
      </c>
      <c r="F8" s="138">
        <v>6</v>
      </c>
      <c r="G8" s="138">
        <v>7</v>
      </c>
      <c r="H8" s="139">
        <v>8</v>
      </c>
      <c r="I8" s="140">
        <v>9</v>
      </c>
      <c r="J8" s="140">
        <v>10</v>
      </c>
      <c r="K8" s="132"/>
    </row>
    <row r="9" spans="1:11" ht="34.5" customHeight="1">
      <c r="A9" s="142" t="s">
        <v>71</v>
      </c>
      <c r="B9" s="142" t="s">
        <v>72</v>
      </c>
      <c r="C9" s="142"/>
      <c r="D9" s="143" t="s">
        <v>22</v>
      </c>
      <c r="E9" s="144"/>
      <c r="F9" s="144"/>
      <c r="G9" s="144">
        <f>H9+I9</f>
        <v>12132314</v>
      </c>
      <c r="H9" s="144">
        <f>SUM(H10:H32)</f>
        <v>11940314</v>
      </c>
      <c r="I9" s="144">
        <f>SUM(I10:I32)</f>
        <v>192000</v>
      </c>
      <c r="J9" s="144">
        <f>SUM(J10:J32)</f>
        <v>192000</v>
      </c>
      <c r="K9" s="145"/>
    </row>
    <row r="10" spans="1:11" ht="53.25" customHeight="1">
      <c r="A10" s="142" t="s">
        <v>375</v>
      </c>
      <c r="B10" s="142" t="s">
        <v>376</v>
      </c>
      <c r="C10" s="142" t="s">
        <v>377</v>
      </c>
      <c r="D10" s="231" t="s">
        <v>277</v>
      </c>
      <c r="E10" s="148" t="s">
        <v>328</v>
      </c>
      <c r="F10" s="148" t="s">
        <v>327</v>
      </c>
      <c r="G10" s="144">
        <f>H10</f>
        <v>10000</v>
      </c>
      <c r="H10" s="144">
        <v>10000</v>
      </c>
      <c r="I10" s="144"/>
      <c r="J10" s="144"/>
      <c r="K10" s="145"/>
    </row>
    <row r="11" spans="1:11" ht="34.5" customHeight="1">
      <c r="A11" s="142" t="s">
        <v>321</v>
      </c>
      <c r="B11" s="142" t="s">
        <v>322</v>
      </c>
      <c r="C11" s="142" t="s">
        <v>127</v>
      </c>
      <c r="D11" s="146" t="s">
        <v>156</v>
      </c>
      <c r="E11" s="147" t="s">
        <v>371</v>
      </c>
      <c r="F11" s="148" t="s">
        <v>338</v>
      </c>
      <c r="G11" s="144">
        <f t="shared" ref="G11:G32" si="0">H11+I11</f>
        <v>0</v>
      </c>
      <c r="H11" s="144"/>
      <c r="I11" s="144"/>
      <c r="J11" s="149"/>
      <c r="K11" s="145"/>
    </row>
    <row r="12" spans="1:11" ht="47.25" customHeight="1">
      <c r="A12" s="142" t="s">
        <v>74</v>
      </c>
      <c r="B12" s="142" t="s">
        <v>75</v>
      </c>
      <c r="C12" s="142" t="s">
        <v>167</v>
      </c>
      <c r="D12" s="150" t="s">
        <v>168</v>
      </c>
      <c r="E12" s="148" t="s">
        <v>328</v>
      </c>
      <c r="F12" s="148" t="s">
        <v>327</v>
      </c>
      <c r="G12" s="144">
        <f t="shared" si="0"/>
        <v>319848</v>
      </c>
      <c r="H12" s="144">
        <v>319848</v>
      </c>
      <c r="I12" s="149"/>
      <c r="J12" s="149"/>
      <c r="K12" s="132"/>
    </row>
    <row r="13" spans="1:11" ht="1.5" hidden="1" customHeight="1">
      <c r="A13" s="142" t="s">
        <v>78</v>
      </c>
      <c r="B13" s="142" t="s">
        <v>79</v>
      </c>
      <c r="C13" s="142" t="s">
        <v>80</v>
      </c>
      <c r="D13" s="146" t="s">
        <v>169</v>
      </c>
      <c r="E13" s="148" t="s">
        <v>76</v>
      </c>
      <c r="F13" s="148" t="s">
        <v>77</v>
      </c>
      <c r="G13" s="144">
        <f t="shared" si="0"/>
        <v>0</v>
      </c>
      <c r="H13" s="144"/>
      <c r="I13" s="149"/>
      <c r="J13" s="149"/>
      <c r="K13" s="132"/>
    </row>
    <row r="14" spans="1:11" ht="47.25">
      <c r="A14" s="142" t="s">
        <v>24</v>
      </c>
      <c r="B14" s="142" t="s">
        <v>25</v>
      </c>
      <c r="C14" s="142" t="s">
        <v>26</v>
      </c>
      <c r="D14" s="146" t="s">
        <v>20</v>
      </c>
      <c r="E14" s="148" t="s">
        <v>328</v>
      </c>
      <c r="F14" s="148" t="s">
        <v>327</v>
      </c>
      <c r="G14" s="144">
        <f t="shared" si="0"/>
        <v>1788080</v>
      </c>
      <c r="H14" s="144">
        <v>1596080</v>
      </c>
      <c r="I14" s="149">
        <v>192000</v>
      </c>
      <c r="J14" s="149">
        <v>192000</v>
      </c>
      <c r="K14" s="132"/>
    </row>
    <row r="15" spans="1:11" ht="49.5" customHeight="1">
      <c r="A15" s="142" t="s">
        <v>27</v>
      </c>
      <c r="B15" s="151">
        <v>6017</v>
      </c>
      <c r="C15" s="142" t="s">
        <v>26</v>
      </c>
      <c r="D15" s="152" t="s">
        <v>29</v>
      </c>
      <c r="E15" s="148" t="s">
        <v>328</v>
      </c>
      <c r="F15" s="148" t="s">
        <v>327</v>
      </c>
      <c r="G15" s="144">
        <f t="shared" si="0"/>
        <v>691095</v>
      </c>
      <c r="H15" s="144">
        <v>691095</v>
      </c>
      <c r="I15" s="149"/>
      <c r="J15" s="149"/>
      <c r="K15" s="153"/>
    </row>
    <row r="16" spans="1:11" ht="48">
      <c r="A16" s="142" t="s">
        <v>30</v>
      </c>
      <c r="B16" s="151">
        <v>6030</v>
      </c>
      <c r="C16" s="142" t="s">
        <v>26</v>
      </c>
      <c r="D16" s="150" t="s">
        <v>21</v>
      </c>
      <c r="E16" s="148" t="s">
        <v>328</v>
      </c>
      <c r="F16" s="148" t="s">
        <v>327</v>
      </c>
      <c r="G16" s="144">
        <f t="shared" si="0"/>
        <v>3789180</v>
      </c>
      <c r="H16" s="144">
        <v>3789180</v>
      </c>
      <c r="I16" s="149"/>
      <c r="J16" s="149"/>
      <c r="K16" s="153"/>
    </row>
    <row r="17" spans="1:11" ht="48">
      <c r="A17" s="142" t="s">
        <v>421</v>
      </c>
      <c r="B17" s="151">
        <v>7461</v>
      </c>
      <c r="C17" s="142" t="s">
        <v>422</v>
      </c>
      <c r="D17" s="146" t="s">
        <v>420</v>
      </c>
      <c r="E17" s="148" t="s">
        <v>328</v>
      </c>
      <c r="F17" s="148" t="s">
        <v>327</v>
      </c>
      <c r="G17" s="144">
        <f>H17+I17</f>
        <v>176674</v>
      </c>
      <c r="H17" s="144">
        <v>176674</v>
      </c>
      <c r="I17" s="149"/>
      <c r="J17" s="149"/>
      <c r="K17" s="153"/>
    </row>
    <row r="18" spans="1:11" ht="53.25" customHeight="1">
      <c r="A18" s="142" t="s">
        <v>201</v>
      </c>
      <c r="B18" s="151">
        <v>7693</v>
      </c>
      <c r="C18" s="142" t="s">
        <v>176</v>
      </c>
      <c r="D18" s="146" t="s">
        <v>81</v>
      </c>
      <c r="E18" s="148" t="s">
        <v>349</v>
      </c>
      <c r="F18" s="148" t="s">
        <v>82</v>
      </c>
      <c r="G18" s="144">
        <f t="shared" si="0"/>
        <v>241070</v>
      </c>
      <c r="H18" s="144">
        <v>241070</v>
      </c>
      <c r="I18" s="149"/>
      <c r="J18" s="149"/>
      <c r="K18" s="153"/>
    </row>
    <row r="19" spans="1:11" ht="48" customHeight="1">
      <c r="A19" s="142" t="s">
        <v>330</v>
      </c>
      <c r="B19" s="151">
        <v>8220</v>
      </c>
      <c r="C19" s="142" t="s">
        <v>331</v>
      </c>
      <c r="D19" s="146" t="s">
        <v>303</v>
      </c>
      <c r="E19" s="148" t="s">
        <v>332</v>
      </c>
      <c r="F19" s="148" t="s">
        <v>333</v>
      </c>
      <c r="G19" s="144">
        <f t="shared" si="0"/>
        <v>5500</v>
      </c>
      <c r="H19" s="144">
        <v>5500</v>
      </c>
      <c r="I19" s="149"/>
      <c r="J19" s="149"/>
      <c r="K19" s="153"/>
    </row>
    <row r="20" spans="1:11" ht="54" customHeight="1">
      <c r="A20" s="140">
        <v>218420</v>
      </c>
      <c r="B20" s="154">
        <v>8420</v>
      </c>
      <c r="C20" s="142" t="s">
        <v>183</v>
      </c>
      <c r="D20" s="146" t="s">
        <v>197</v>
      </c>
      <c r="E20" s="148" t="s">
        <v>328</v>
      </c>
      <c r="F20" s="148" t="s">
        <v>327</v>
      </c>
      <c r="G20" s="144">
        <f t="shared" si="0"/>
        <v>60000</v>
      </c>
      <c r="H20" s="144">
        <v>60000</v>
      </c>
      <c r="I20" s="149"/>
      <c r="J20" s="149"/>
      <c r="K20" s="153"/>
    </row>
    <row r="21" spans="1:11" ht="111">
      <c r="A21" s="140">
        <v>212111</v>
      </c>
      <c r="B21" s="151">
        <v>2111</v>
      </c>
      <c r="C21" s="142" t="s">
        <v>215</v>
      </c>
      <c r="D21" s="146" t="s">
        <v>153</v>
      </c>
      <c r="E21" s="148" t="s">
        <v>324</v>
      </c>
      <c r="F21" s="148" t="s">
        <v>326</v>
      </c>
      <c r="G21" s="144">
        <f t="shared" si="0"/>
        <v>1832804</v>
      </c>
      <c r="H21" s="144">
        <v>1832804</v>
      </c>
      <c r="I21" s="149"/>
      <c r="J21" s="149"/>
      <c r="K21" s="153"/>
    </row>
    <row r="22" spans="1:11" ht="63.75">
      <c r="A22" s="140">
        <v>212010</v>
      </c>
      <c r="B22" s="154">
        <v>2010</v>
      </c>
      <c r="C22" s="142" t="s">
        <v>129</v>
      </c>
      <c r="D22" s="146" t="s">
        <v>278</v>
      </c>
      <c r="E22" s="148" t="s">
        <v>325</v>
      </c>
      <c r="F22" s="148" t="s">
        <v>337</v>
      </c>
      <c r="G22" s="144">
        <f t="shared" si="0"/>
        <v>1819860</v>
      </c>
      <c r="H22" s="144">
        <v>1819860</v>
      </c>
      <c r="I22" s="149"/>
      <c r="J22" s="149"/>
      <c r="K22" s="153"/>
    </row>
    <row r="23" spans="1:11" ht="48">
      <c r="A23" s="140">
        <v>212144</v>
      </c>
      <c r="B23" s="154">
        <v>2144</v>
      </c>
      <c r="C23" s="142" t="s">
        <v>130</v>
      </c>
      <c r="D23" s="146" t="s">
        <v>279</v>
      </c>
      <c r="E23" s="148" t="s">
        <v>328</v>
      </c>
      <c r="F23" s="148" t="s">
        <v>327</v>
      </c>
      <c r="G23" s="144">
        <f t="shared" si="0"/>
        <v>323214</v>
      </c>
      <c r="H23" s="144">
        <v>323214</v>
      </c>
      <c r="I23" s="149"/>
      <c r="J23" s="149"/>
      <c r="K23" s="153"/>
    </row>
    <row r="24" spans="1:11" ht="48">
      <c r="A24" s="140">
        <v>212152</v>
      </c>
      <c r="B24" s="154">
        <v>2152</v>
      </c>
      <c r="C24" s="142" t="s">
        <v>130</v>
      </c>
      <c r="D24" s="146" t="s">
        <v>206</v>
      </c>
      <c r="E24" s="148" t="s">
        <v>328</v>
      </c>
      <c r="F24" s="148" t="s">
        <v>327</v>
      </c>
      <c r="G24" s="144">
        <f t="shared" si="0"/>
        <v>3000</v>
      </c>
      <c r="H24" s="144">
        <v>3000</v>
      </c>
      <c r="I24" s="149"/>
      <c r="J24" s="149"/>
      <c r="K24" s="153"/>
    </row>
    <row r="25" spans="1:11" ht="48">
      <c r="A25" s="140">
        <v>213032</v>
      </c>
      <c r="B25" s="154">
        <v>3032</v>
      </c>
      <c r="C25" s="142" t="s">
        <v>329</v>
      </c>
      <c r="D25" s="146" t="s">
        <v>17</v>
      </c>
      <c r="E25" s="148" t="s">
        <v>328</v>
      </c>
      <c r="F25" s="148" t="s">
        <v>327</v>
      </c>
      <c r="G25" s="144">
        <f t="shared" si="0"/>
        <v>12000</v>
      </c>
      <c r="H25" s="144">
        <v>12000</v>
      </c>
      <c r="I25" s="149"/>
      <c r="J25" s="149"/>
      <c r="K25" s="153"/>
    </row>
    <row r="26" spans="1:11" ht="48">
      <c r="A26" s="140">
        <v>213033</v>
      </c>
      <c r="B26" s="154">
        <v>3033</v>
      </c>
      <c r="C26" s="142" t="s">
        <v>329</v>
      </c>
      <c r="D26" s="146" t="s">
        <v>18</v>
      </c>
      <c r="E26" s="148" t="s">
        <v>328</v>
      </c>
      <c r="F26" s="148" t="s">
        <v>327</v>
      </c>
      <c r="G26" s="144">
        <f t="shared" si="0"/>
        <v>417669</v>
      </c>
      <c r="H26" s="144">
        <v>417669</v>
      </c>
      <c r="I26" s="149"/>
      <c r="J26" s="149"/>
      <c r="K26" s="153"/>
    </row>
    <row r="27" spans="1:11" ht="48">
      <c r="A27" s="140">
        <v>213050</v>
      </c>
      <c r="B27" s="154">
        <v>3050</v>
      </c>
      <c r="C27" s="142" t="s">
        <v>329</v>
      </c>
      <c r="D27" s="146" t="s">
        <v>185</v>
      </c>
      <c r="E27" s="148" t="s">
        <v>328</v>
      </c>
      <c r="F27" s="148" t="s">
        <v>327</v>
      </c>
      <c r="G27" s="144">
        <f t="shared" si="0"/>
        <v>396792</v>
      </c>
      <c r="H27" s="144">
        <v>396792</v>
      </c>
      <c r="I27" s="149"/>
      <c r="J27" s="149"/>
      <c r="K27" s="153"/>
    </row>
    <row r="28" spans="1:11" ht="48">
      <c r="A28" s="140">
        <v>213090</v>
      </c>
      <c r="B28" s="154">
        <v>3090</v>
      </c>
      <c r="C28" s="142" t="s">
        <v>335</v>
      </c>
      <c r="D28" s="146" t="s">
        <v>184</v>
      </c>
      <c r="E28" s="148" t="s">
        <v>328</v>
      </c>
      <c r="F28" s="148" t="s">
        <v>327</v>
      </c>
      <c r="G28" s="144">
        <f t="shared" si="0"/>
        <v>12222</v>
      </c>
      <c r="H28" s="144">
        <v>12222</v>
      </c>
      <c r="I28" s="149"/>
      <c r="J28" s="149"/>
      <c r="K28" s="153"/>
    </row>
    <row r="29" spans="1:11" ht="97.5" customHeight="1">
      <c r="A29" s="140">
        <v>213160</v>
      </c>
      <c r="B29" s="154">
        <v>3160</v>
      </c>
      <c r="C29" s="142" t="s">
        <v>133</v>
      </c>
      <c r="D29" s="146" t="s">
        <v>158</v>
      </c>
      <c r="E29" s="148" t="s">
        <v>328</v>
      </c>
      <c r="F29" s="148" t="s">
        <v>327</v>
      </c>
      <c r="G29" s="144">
        <f t="shared" si="0"/>
        <v>203588</v>
      </c>
      <c r="H29" s="144">
        <v>203588</v>
      </c>
      <c r="I29" s="149"/>
      <c r="J29" s="149"/>
      <c r="K29" s="153"/>
    </row>
    <row r="30" spans="1:11" ht="86.25" customHeight="1">
      <c r="A30" s="140">
        <v>213180</v>
      </c>
      <c r="B30" s="154">
        <v>3180</v>
      </c>
      <c r="C30" s="142" t="s">
        <v>336</v>
      </c>
      <c r="D30" s="146" t="s">
        <v>282</v>
      </c>
      <c r="E30" s="148" t="s">
        <v>328</v>
      </c>
      <c r="F30" s="148" t="s">
        <v>327</v>
      </c>
      <c r="G30" s="144">
        <f t="shared" si="0"/>
        <v>3000</v>
      </c>
      <c r="H30" s="144">
        <v>3000</v>
      </c>
      <c r="I30" s="149"/>
      <c r="J30" s="149"/>
      <c r="K30" s="153"/>
    </row>
    <row r="31" spans="1:11" ht="86.25" customHeight="1">
      <c r="A31" s="140">
        <v>213171</v>
      </c>
      <c r="B31" s="154">
        <v>3171</v>
      </c>
      <c r="C31" s="142" t="s">
        <v>133</v>
      </c>
      <c r="D31" s="146" t="s">
        <v>319</v>
      </c>
      <c r="E31" s="148" t="s">
        <v>328</v>
      </c>
      <c r="F31" s="148" t="s">
        <v>327</v>
      </c>
      <c r="G31" s="144">
        <f t="shared" si="0"/>
        <v>20718</v>
      </c>
      <c r="H31" s="144">
        <v>20718</v>
      </c>
      <c r="I31" s="149"/>
      <c r="J31" s="149"/>
      <c r="K31" s="153"/>
    </row>
    <row r="32" spans="1:11" ht="86.25" customHeight="1">
      <c r="A32" s="140">
        <v>218120</v>
      </c>
      <c r="B32" s="154">
        <v>8120</v>
      </c>
      <c r="C32" s="263">
        <v>380</v>
      </c>
      <c r="D32" s="264" t="s">
        <v>410</v>
      </c>
      <c r="E32" s="148" t="s">
        <v>411</v>
      </c>
      <c r="F32" s="148"/>
      <c r="G32" s="144">
        <f t="shared" si="0"/>
        <v>6000</v>
      </c>
      <c r="H32" s="144">
        <v>6000</v>
      </c>
      <c r="I32" s="149"/>
      <c r="J32" s="149"/>
      <c r="K32" s="153"/>
    </row>
    <row r="33" spans="1:11" ht="34.5" customHeight="1">
      <c r="A33" s="140">
        <v>610000</v>
      </c>
      <c r="B33" s="155"/>
      <c r="C33" s="142"/>
      <c r="D33" s="156" t="s">
        <v>83</v>
      </c>
      <c r="E33" s="148"/>
      <c r="F33" s="148"/>
      <c r="G33" s="144">
        <f>H33</f>
        <v>1203804</v>
      </c>
      <c r="H33" s="144">
        <f>H36</f>
        <v>1203804</v>
      </c>
      <c r="I33" s="149"/>
      <c r="J33" s="149"/>
      <c r="K33" s="153"/>
    </row>
    <row r="34" spans="1:11" ht="38.25" hidden="1" customHeight="1">
      <c r="A34" s="142" t="s">
        <v>84</v>
      </c>
      <c r="B34" s="142" t="s">
        <v>133</v>
      </c>
      <c r="C34" s="142" t="s">
        <v>85</v>
      </c>
      <c r="D34" s="146" t="s">
        <v>73</v>
      </c>
      <c r="E34" s="157" t="s">
        <v>86</v>
      </c>
      <c r="F34" s="148" t="s">
        <v>77</v>
      </c>
      <c r="G34" s="144">
        <f>H34+I34</f>
        <v>0</v>
      </c>
      <c r="H34" s="144"/>
      <c r="I34" s="144"/>
      <c r="J34" s="149"/>
      <c r="K34" s="153"/>
    </row>
    <row r="35" spans="1:11" ht="36.75" hidden="1" customHeight="1">
      <c r="A35" s="142" t="s">
        <v>152</v>
      </c>
      <c r="B35" s="142" t="s">
        <v>134</v>
      </c>
      <c r="C35" s="142" t="s">
        <v>132</v>
      </c>
      <c r="D35" s="146" t="s">
        <v>73</v>
      </c>
      <c r="E35" s="157" t="s">
        <v>87</v>
      </c>
      <c r="F35" s="148" t="s">
        <v>77</v>
      </c>
      <c r="G35" s="144">
        <f>H35+I35</f>
        <v>0</v>
      </c>
      <c r="H35" s="144"/>
      <c r="I35" s="144"/>
      <c r="J35" s="149"/>
      <c r="K35" s="153"/>
    </row>
    <row r="36" spans="1:11" ht="31.5" customHeight="1">
      <c r="A36" s="142" t="s">
        <v>334</v>
      </c>
      <c r="B36" s="142" t="s">
        <v>322</v>
      </c>
      <c r="C36" s="142" t="s">
        <v>127</v>
      </c>
      <c r="D36" s="146" t="s">
        <v>156</v>
      </c>
      <c r="E36" s="147" t="s">
        <v>371</v>
      </c>
      <c r="F36" s="148" t="s">
        <v>338</v>
      </c>
      <c r="G36" s="144">
        <f>H36+I36</f>
        <v>1203804</v>
      </c>
      <c r="H36" s="144">
        <v>1203804</v>
      </c>
      <c r="I36" s="144"/>
      <c r="J36" s="149"/>
      <c r="K36" s="153"/>
    </row>
    <row r="37" spans="1:11" ht="38.25" customHeight="1">
      <c r="A37" s="142"/>
      <c r="B37" s="142"/>
      <c r="C37" s="142"/>
      <c r="D37" s="228" t="s">
        <v>90</v>
      </c>
      <c r="E37" s="147"/>
      <c r="F37" s="148"/>
      <c r="G37" s="144">
        <f>H37</f>
        <v>90000</v>
      </c>
      <c r="H37" s="144">
        <f>H38+H39</f>
        <v>90000</v>
      </c>
      <c r="I37" s="144"/>
      <c r="J37" s="149"/>
      <c r="K37" s="153"/>
    </row>
    <row r="38" spans="1:11" ht="48">
      <c r="A38" s="142" t="s">
        <v>323</v>
      </c>
      <c r="B38" s="142" t="s">
        <v>79</v>
      </c>
      <c r="C38" s="142" t="s">
        <v>80</v>
      </c>
      <c r="D38" s="146" t="s">
        <v>169</v>
      </c>
      <c r="E38" s="148" t="s">
        <v>328</v>
      </c>
      <c r="F38" s="148" t="s">
        <v>327</v>
      </c>
      <c r="G38" s="144">
        <f>H38+I38</f>
        <v>80000</v>
      </c>
      <c r="H38" s="144">
        <v>80000</v>
      </c>
      <c r="I38" s="144"/>
      <c r="J38" s="149"/>
      <c r="K38" s="153"/>
    </row>
    <row r="39" spans="1:11" ht="48">
      <c r="A39" s="142">
        <v>1015011</v>
      </c>
      <c r="B39" s="142">
        <v>5011</v>
      </c>
      <c r="C39" s="142" t="s">
        <v>186</v>
      </c>
      <c r="D39" s="146" t="s">
        <v>423</v>
      </c>
      <c r="E39" s="278" t="s">
        <v>424</v>
      </c>
      <c r="F39" s="278" t="s">
        <v>425</v>
      </c>
      <c r="G39" s="144">
        <f>H39+I39</f>
        <v>10000</v>
      </c>
      <c r="H39" s="144">
        <v>10000</v>
      </c>
      <c r="I39" s="144"/>
      <c r="J39" s="149"/>
      <c r="K39" s="153"/>
    </row>
    <row r="40" spans="1:11" ht="31.5" customHeight="1">
      <c r="A40" s="142"/>
      <c r="B40" s="142"/>
      <c r="C40" s="142"/>
      <c r="D40" s="265" t="s">
        <v>37</v>
      </c>
      <c r="E40" s="148"/>
      <c r="F40" s="148"/>
      <c r="G40" s="144">
        <f>H40</f>
        <v>25000</v>
      </c>
      <c r="H40" s="144">
        <f>H41</f>
        <v>25000</v>
      </c>
      <c r="I40" s="144"/>
      <c r="J40" s="149"/>
      <c r="K40" s="153"/>
    </row>
    <row r="41" spans="1:11" ht="78.75" customHeight="1">
      <c r="A41" s="142" t="s">
        <v>412</v>
      </c>
      <c r="B41" s="142" t="s">
        <v>413</v>
      </c>
      <c r="C41" s="142" t="s">
        <v>137</v>
      </c>
      <c r="D41" s="266" t="s">
        <v>199</v>
      </c>
      <c r="E41" s="266" t="s">
        <v>414</v>
      </c>
      <c r="F41" s="148"/>
      <c r="G41" s="144">
        <f>H41+I41</f>
        <v>25000</v>
      </c>
      <c r="H41" s="144">
        <v>25000</v>
      </c>
      <c r="I41" s="144"/>
      <c r="J41" s="149"/>
      <c r="K41" s="153"/>
    </row>
    <row r="42" spans="1:11" ht="18.75">
      <c r="A42" s="158"/>
      <c r="B42" s="158"/>
      <c r="C42" s="159"/>
      <c r="D42" s="160" t="s">
        <v>151</v>
      </c>
      <c r="E42" s="161"/>
      <c r="F42" s="161"/>
      <c r="G42" s="161">
        <f>G37+G33+G9+G40</f>
        <v>13451118</v>
      </c>
      <c r="H42" s="161">
        <f>H37+H33+H9+H40</f>
        <v>13259118</v>
      </c>
      <c r="I42" s="161">
        <f>I37+I33+I9+I40</f>
        <v>192000</v>
      </c>
      <c r="J42" s="161">
        <f>J37+J33+J9+J40</f>
        <v>192000</v>
      </c>
      <c r="K42" s="153"/>
    </row>
    <row r="43" spans="1:11" ht="16.5" customHeight="1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53"/>
    </row>
    <row r="44" spans="1:11" ht="18.75" hidden="1">
      <c r="A44" s="412" t="s">
        <v>202</v>
      </c>
      <c r="B44" s="412"/>
      <c r="C44" s="412"/>
      <c r="D44" s="412"/>
      <c r="E44" s="412"/>
      <c r="F44" s="412"/>
      <c r="G44" s="412"/>
      <c r="H44" s="412"/>
      <c r="I44" s="412"/>
      <c r="J44" s="412"/>
      <c r="K44" s="153"/>
    </row>
    <row r="45" spans="1:11" ht="18.75" hidden="1">
      <c r="A45" s="405" t="s">
        <v>203</v>
      </c>
      <c r="B45" s="405"/>
      <c r="C45" s="405"/>
      <c r="D45" s="405"/>
      <c r="E45" s="405"/>
      <c r="F45" s="405"/>
      <c r="G45" s="405"/>
      <c r="H45" s="405"/>
      <c r="I45" s="405"/>
      <c r="J45" s="405"/>
      <c r="K45" s="162"/>
    </row>
    <row r="46" spans="1:11" ht="18.75" hidden="1">
      <c r="A46" s="405" t="s">
        <v>204</v>
      </c>
      <c r="B46" s="405"/>
      <c r="C46" s="405"/>
      <c r="D46" s="405"/>
      <c r="E46" s="405"/>
      <c r="F46" s="405"/>
      <c r="G46" s="405"/>
      <c r="H46" s="405"/>
      <c r="I46" s="405"/>
      <c r="J46" s="405"/>
      <c r="K46" s="162"/>
    </row>
    <row r="47" spans="1:11" ht="18.75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53"/>
    </row>
    <row r="48" spans="1:11" ht="18.75">
      <c r="A48" s="406" t="s">
        <v>122</v>
      </c>
      <c r="B48" s="406"/>
      <c r="C48" s="406"/>
      <c r="D48" s="406"/>
      <c r="E48" s="32"/>
      <c r="F48" s="32"/>
      <c r="G48" s="32"/>
      <c r="H48" s="32"/>
      <c r="I48" s="362" t="s">
        <v>88</v>
      </c>
      <c r="J48" s="362"/>
      <c r="K48" s="362"/>
    </row>
  </sheetData>
  <mergeCells count="19">
    <mergeCell ref="A44:J44"/>
    <mergeCell ref="E6:E7"/>
    <mergeCell ref="A46:J46"/>
    <mergeCell ref="C6:C7"/>
    <mergeCell ref="H1:J1"/>
    <mergeCell ref="G2:J2"/>
    <mergeCell ref="A5:B5"/>
    <mergeCell ref="A3:J3"/>
    <mergeCell ref="A4:B4"/>
    <mergeCell ref="D6:D7"/>
    <mergeCell ref="A6:A7"/>
    <mergeCell ref="B6:B7"/>
    <mergeCell ref="A45:J45"/>
    <mergeCell ref="A48:D48"/>
    <mergeCell ref="I48:K48"/>
    <mergeCell ref="F6:F7"/>
    <mergeCell ref="G6:G7"/>
    <mergeCell ref="H6:H7"/>
    <mergeCell ref="I6:J6"/>
  </mergeCells>
  <phoneticPr fontId="47" type="noConversion"/>
  <pageMargins left="0.70866141732283472" right="0.43" top="0.56000000000000005" bottom="0.2" header="0.31496062992125984" footer="0.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tabSelected="1" zoomScale="85" zoomScaleNormal="60" workbookViewId="0">
      <selection activeCell="G9" sqref="G9"/>
    </sheetView>
  </sheetViews>
  <sheetFormatPr defaultColWidth="8.83203125" defaultRowHeight="12.75"/>
  <cols>
    <col min="1" max="1" width="12.83203125" style="238" customWidth="1"/>
    <col min="2" max="2" width="13.1640625" style="238" customWidth="1"/>
    <col min="3" max="3" width="13.33203125" style="238" customWidth="1"/>
    <col min="4" max="4" width="32.5" style="238" customWidth="1"/>
    <col min="5" max="5" width="37.5" style="238" customWidth="1"/>
    <col min="6" max="6" width="12.83203125" style="238" customWidth="1"/>
    <col min="7" max="7" width="12.33203125" style="238" customWidth="1"/>
    <col min="8" max="8" width="13.1640625" style="238" customWidth="1"/>
    <col min="9" max="9" width="13.6640625" style="238" customWidth="1"/>
    <col min="10" max="10" width="11.5" style="238" customWidth="1"/>
    <col min="11" max="11" width="9.6640625" style="238" customWidth="1"/>
    <col min="12" max="12" width="8.83203125" style="238"/>
    <col min="13" max="13" width="11.83203125" style="238" bestFit="1" customWidth="1"/>
    <col min="14" max="16384" width="8.83203125" style="238"/>
  </cols>
  <sheetData>
    <row r="1" spans="1:13" ht="45" customHeight="1">
      <c r="H1" s="239" t="s">
        <v>91</v>
      </c>
      <c r="J1" s="1"/>
    </row>
    <row r="2" spans="1:13" ht="12" hidden="1" customHeight="1">
      <c r="F2" s="419" t="s">
        <v>427</v>
      </c>
      <c r="G2" s="327"/>
      <c r="H2" s="327"/>
      <c r="I2" s="327"/>
      <c r="J2" s="327"/>
      <c r="K2" s="236"/>
      <c r="L2" s="236"/>
    </row>
    <row r="3" spans="1:13" ht="15.75">
      <c r="I3" s="239"/>
      <c r="J3" s="1"/>
    </row>
    <row r="4" spans="1:13" ht="15.75">
      <c r="F4" s="240"/>
      <c r="I4" s="1"/>
    </row>
    <row r="5" spans="1:13">
      <c r="F5" s="240"/>
    </row>
    <row r="6" spans="1:13" ht="42" customHeight="1">
      <c r="A6" s="420" t="s">
        <v>393</v>
      </c>
      <c r="B6" s="420"/>
      <c r="C6" s="420"/>
      <c r="D6" s="420"/>
      <c r="E6" s="420"/>
      <c r="F6" s="420"/>
      <c r="G6" s="420"/>
      <c r="H6" s="420"/>
      <c r="I6" s="420"/>
      <c r="J6" s="420"/>
    </row>
    <row r="7" spans="1:13" ht="27.75" customHeight="1">
      <c r="A7" s="421">
        <v>2354000000</v>
      </c>
      <c r="B7" s="421"/>
      <c r="F7" s="240"/>
    </row>
    <row r="8" spans="1:13" ht="27.75" customHeight="1">
      <c r="A8" s="256" t="s">
        <v>397</v>
      </c>
      <c r="B8" s="256"/>
      <c r="F8" s="240"/>
    </row>
    <row r="9" spans="1:13" ht="220.5">
      <c r="A9" s="241" t="s">
        <v>382</v>
      </c>
      <c r="B9" s="241" t="s">
        <v>181</v>
      </c>
      <c r="C9" s="241" t="s">
        <v>180</v>
      </c>
      <c r="D9" s="241" t="s">
        <v>383</v>
      </c>
      <c r="E9" s="241" t="s">
        <v>384</v>
      </c>
      <c r="F9" s="241" t="s">
        <v>385</v>
      </c>
      <c r="G9" s="241" t="s">
        <v>386</v>
      </c>
      <c r="H9" s="241" t="s">
        <v>387</v>
      </c>
      <c r="I9" s="241" t="s">
        <v>388</v>
      </c>
      <c r="J9" s="241" t="s">
        <v>389</v>
      </c>
    </row>
    <row r="10" spans="1:13" ht="15.75">
      <c r="A10" s="241">
        <v>1</v>
      </c>
      <c r="B10" s="241">
        <v>2</v>
      </c>
      <c r="C10" s="241">
        <v>3</v>
      </c>
      <c r="D10" s="241">
        <v>4</v>
      </c>
      <c r="E10" s="241">
        <v>5</v>
      </c>
      <c r="F10" s="241">
        <v>6</v>
      </c>
      <c r="G10" s="241">
        <v>7</v>
      </c>
      <c r="H10" s="241">
        <v>8</v>
      </c>
      <c r="I10" s="241">
        <v>9</v>
      </c>
      <c r="J10" s="241">
        <v>10</v>
      </c>
    </row>
    <row r="11" spans="1:13" ht="31.5">
      <c r="A11" s="242" t="s">
        <v>390</v>
      </c>
      <c r="B11" s="243" t="s">
        <v>391</v>
      </c>
      <c r="C11" s="244"/>
      <c r="D11" s="245" t="s">
        <v>38</v>
      </c>
      <c r="E11" s="241"/>
      <c r="F11" s="241"/>
      <c r="G11" s="246">
        <f>G12</f>
        <v>6527518</v>
      </c>
      <c r="H11" s="246">
        <f>H12</f>
        <v>0</v>
      </c>
      <c r="I11" s="246">
        <f>I12</f>
        <v>1616943</v>
      </c>
      <c r="J11" s="241"/>
    </row>
    <row r="12" spans="1:13" ht="31.5">
      <c r="A12" s="247" t="s">
        <v>392</v>
      </c>
      <c r="B12" s="243" t="s">
        <v>391</v>
      </c>
      <c r="C12" s="244"/>
      <c r="D12" s="245" t="s">
        <v>38</v>
      </c>
      <c r="E12" s="241"/>
      <c r="F12" s="241"/>
      <c r="G12" s="241">
        <f>G13+G14+G15+G17+G18+G19+G20</f>
        <v>6527518</v>
      </c>
      <c r="H12" s="241">
        <f>H13+H14+H15+H17+H18</f>
        <v>0</v>
      </c>
      <c r="I12" s="241">
        <f>I13+I14+I15+I17+I18+I19+I20</f>
        <v>1616943</v>
      </c>
      <c r="J12" s="241"/>
    </row>
    <row r="13" spans="1:13" ht="147.75" customHeight="1">
      <c r="A13" s="248" t="s">
        <v>403</v>
      </c>
      <c r="B13" s="249">
        <v>7321</v>
      </c>
      <c r="C13" s="248" t="s">
        <v>404</v>
      </c>
      <c r="D13" s="276" t="s">
        <v>402</v>
      </c>
      <c r="E13" s="250" t="s">
        <v>394</v>
      </c>
      <c r="F13" s="251">
        <v>2021</v>
      </c>
      <c r="G13" s="251">
        <v>751950</v>
      </c>
      <c r="H13" s="251"/>
      <c r="I13" s="251">
        <v>75195</v>
      </c>
      <c r="J13" s="251">
        <v>100</v>
      </c>
      <c r="M13" s="238">
        <f>I13+I14+I15</f>
        <v>548203</v>
      </c>
    </row>
    <row r="14" spans="1:13" ht="252">
      <c r="A14" s="248" t="s">
        <v>403</v>
      </c>
      <c r="B14" s="249">
        <v>7321</v>
      </c>
      <c r="C14" s="248" t="s">
        <v>404</v>
      </c>
      <c r="D14" s="276" t="s">
        <v>402</v>
      </c>
      <c r="E14" s="250" t="s">
        <v>395</v>
      </c>
      <c r="F14" s="251">
        <v>2021</v>
      </c>
      <c r="G14" s="251">
        <v>3230074</v>
      </c>
      <c r="H14" s="251"/>
      <c r="I14" s="251">
        <v>323008</v>
      </c>
      <c r="J14" s="251">
        <v>100</v>
      </c>
    </row>
    <row r="15" spans="1:13" ht="213.75" customHeight="1">
      <c r="A15" s="248" t="s">
        <v>403</v>
      </c>
      <c r="B15" s="249">
        <v>7321</v>
      </c>
      <c r="C15" s="248" t="s">
        <v>404</v>
      </c>
      <c r="D15" s="276" t="s">
        <v>402</v>
      </c>
      <c r="E15" s="250" t="s">
        <v>396</v>
      </c>
      <c r="F15" s="251">
        <v>2021</v>
      </c>
      <c r="G15" s="251">
        <v>1499994</v>
      </c>
      <c r="H15" s="251"/>
      <c r="I15" s="251">
        <v>150000</v>
      </c>
      <c r="J15" s="251">
        <v>100</v>
      </c>
    </row>
    <row r="16" spans="1:13" ht="60" hidden="1" customHeight="1">
      <c r="A16" s="247"/>
      <c r="B16" s="252"/>
      <c r="C16" s="244"/>
      <c r="D16" s="245"/>
      <c r="E16" s="246"/>
      <c r="F16" s="246"/>
      <c r="G16" s="246"/>
      <c r="H16" s="246"/>
      <c r="I16" s="246"/>
      <c r="J16" s="246"/>
    </row>
    <row r="17" spans="1:10" ht="63">
      <c r="A17" s="248" t="s">
        <v>403</v>
      </c>
      <c r="B17" s="253">
        <v>7321</v>
      </c>
      <c r="C17" s="254" t="s">
        <v>404</v>
      </c>
      <c r="D17" s="250" t="s">
        <v>402</v>
      </c>
      <c r="E17" s="241" t="s">
        <v>406</v>
      </c>
      <c r="F17" s="241">
        <v>2021</v>
      </c>
      <c r="G17" s="241"/>
      <c r="H17" s="241"/>
      <c r="I17" s="241">
        <v>18380</v>
      </c>
      <c r="J17" s="241">
        <v>100</v>
      </c>
    </row>
    <row r="18" spans="1:10" ht="78.75">
      <c r="A18" s="248" t="s">
        <v>403</v>
      </c>
      <c r="B18" s="253">
        <v>7321</v>
      </c>
      <c r="C18" s="254" t="s">
        <v>404</v>
      </c>
      <c r="D18" s="250" t="s">
        <v>402</v>
      </c>
      <c r="E18" s="241" t="s">
        <v>405</v>
      </c>
      <c r="F18" s="241">
        <v>2021</v>
      </c>
      <c r="G18" s="241"/>
      <c r="H18" s="241"/>
      <c r="I18" s="241">
        <v>4860</v>
      </c>
      <c r="J18" s="241">
        <v>100</v>
      </c>
    </row>
    <row r="19" spans="1:10" ht="150">
      <c r="A19" s="248" t="s">
        <v>431</v>
      </c>
      <c r="B19" s="253">
        <v>7363</v>
      </c>
      <c r="C19" s="254" t="s">
        <v>176</v>
      </c>
      <c r="D19" s="266" t="s">
        <v>430</v>
      </c>
      <c r="E19" s="241" t="s">
        <v>406</v>
      </c>
      <c r="F19" s="241">
        <v>2021</v>
      </c>
      <c r="G19" s="241">
        <v>769000</v>
      </c>
      <c r="H19" s="241"/>
      <c r="I19" s="241">
        <v>769000</v>
      </c>
      <c r="J19" s="241">
        <v>100</v>
      </c>
    </row>
    <row r="20" spans="1:10" ht="150">
      <c r="A20" s="248" t="s">
        <v>431</v>
      </c>
      <c r="B20" s="253">
        <v>7363</v>
      </c>
      <c r="C20" s="254" t="s">
        <v>176</v>
      </c>
      <c r="D20" s="266" t="s">
        <v>430</v>
      </c>
      <c r="E20" s="241" t="s">
        <v>405</v>
      </c>
      <c r="F20" s="241">
        <v>2021</v>
      </c>
      <c r="G20" s="241">
        <v>276500</v>
      </c>
      <c r="H20" s="241"/>
      <c r="I20" s="241">
        <v>276500</v>
      </c>
      <c r="J20" s="241">
        <v>100</v>
      </c>
    </row>
    <row r="21" spans="1:10" ht="15.75">
      <c r="A21" s="241" t="s">
        <v>216</v>
      </c>
      <c r="B21" s="241" t="s">
        <v>216</v>
      </c>
      <c r="C21" s="241" t="s">
        <v>216</v>
      </c>
      <c r="D21" s="255" t="s">
        <v>217</v>
      </c>
      <c r="E21" s="241" t="s">
        <v>216</v>
      </c>
      <c r="F21" s="241" t="s">
        <v>216</v>
      </c>
      <c r="G21" s="246">
        <f>G12</f>
        <v>6527518</v>
      </c>
      <c r="H21" s="246">
        <f>H12</f>
        <v>0</v>
      </c>
      <c r="I21" s="246">
        <f>I12</f>
        <v>1616943</v>
      </c>
      <c r="J21" s="241" t="s">
        <v>216</v>
      </c>
    </row>
    <row r="25" spans="1:10" ht="15">
      <c r="B25" s="88" t="s">
        <v>122</v>
      </c>
      <c r="H25" s="86"/>
      <c r="I25" s="128" t="s">
        <v>66</v>
      </c>
    </row>
    <row r="26" spans="1:10" ht="15">
      <c r="B26" s="88"/>
      <c r="H26" s="86"/>
      <c r="I26" s="89" t="s">
        <v>67</v>
      </c>
    </row>
  </sheetData>
  <mergeCells count="3">
    <mergeCell ref="F2:J2"/>
    <mergeCell ref="A6:J6"/>
    <mergeCell ref="A7:B7"/>
  </mergeCells>
  <phoneticPr fontId="33" type="noConversion"/>
  <pageMargins left="0.75" right="0.75" top="1" bottom="1" header="0.5" footer="0.5"/>
  <pageSetup paperSize="9" scale="5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A5" sqref="A5:B5"/>
    </sheetView>
  </sheetViews>
  <sheetFormatPr defaultRowHeight="12.75"/>
  <cols>
    <col min="1" max="1" width="43.5" customWidth="1"/>
    <col min="2" max="2" width="54.5" customWidth="1"/>
    <col min="3" max="3" width="14" bestFit="1" customWidth="1"/>
  </cols>
  <sheetData>
    <row r="1" spans="1:3" ht="26.25" customHeight="1">
      <c r="C1" s="224" t="s">
        <v>91</v>
      </c>
    </row>
    <row r="2" spans="1:3" ht="18.75" hidden="1" customHeight="1">
      <c r="C2" s="224" t="s">
        <v>318</v>
      </c>
    </row>
    <row r="3" spans="1:3" ht="15" hidden="1" customHeight="1">
      <c r="C3" s="224" t="s">
        <v>374</v>
      </c>
    </row>
    <row r="4" spans="1:3">
      <c r="C4" s="224"/>
    </row>
    <row r="5" spans="1:3" ht="38.25" customHeight="1">
      <c r="A5" s="422" t="s">
        <v>344</v>
      </c>
      <c r="B5" s="423"/>
      <c r="C5" s="224"/>
    </row>
    <row r="6" spans="1:3">
      <c r="C6" s="224"/>
    </row>
    <row r="7" spans="1:3">
      <c r="C7" s="224"/>
    </row>
    <row r="8" spans="1:3">
      <c r="A8" s="225">
        <v>2354000000</v>
      </c>
    </row>
    <row r="9" spans="1:3">
      <c r="A9" s="225" t="s">
        <v>170</v>
      </c>
    </row>
    <row r="11" spans="1:3">
      <c r="A11" s="226" t="s">
        <v>315</v>
      </c>
      <c r="B11" s="226" t="s">
        <v>316</v>
      </c>
      <c r="C11" s="226" t="s">
        <v>314</v>
      </c>
    </row>
    <row r="12" spans="1:3">
      <c r="A12" s="226">
        <v>1</v>
      </c>
      <c r="B12" s="226">
        <v>2</v>
      </c>
      <c r="C12" s="226">
        <v>3</v>
      </c>
    </row>
    <row r="13" spans="1:3" ht="26.25">
      <c r="A13" s="226" t="s">
        <v>38</v>
      </c>
      <c r="B13" s="226" t="s">
        <v>317</v>
      </c>
      <c r="C13" s="227">
        <v>43365475</v>
      </c>
    </row>
    <row r="14" spans="1:3" ht="26.25">
      <c r="A14" s="226" t="s">
        <v>90</v>
      </c>
      <c r="B14" s="226" t="s">
        <v>317</v>
      </c>
      <c r="C14" s="227">
        <v>43561867</v>
      </c>
    </row>
    <row r="15" spans="1:3" ht="26.25">
      <c r="A15" s="226" t="s">
        <v>37</v>
      </c>
      <c r="B15" s="226" t="s">
        <v>317</v>
      </c>
      <c r="C15" s="227">
        <v>43944173</v>
      </c>
    </row>
    <row r="16" spans="1:3" ht="51.75">
      <c r="A16" s="230" t="s">
        <v>345</v>
      </c>
      <c r="B16" s="226" t="s">
        <v>342</v>
      </c>
      <c r="C16" s="229" t="s">
        <v>341</v>
      </c>
    </row>
    <row r="17" spans="1:3" ht="39">
      <c r="A17" s="226" t="s">
        <v>343</v>
      </c>
      <c r="B17" s="226" t="s">
        <v>342</v>
      </c>
      <c r="C17" s="227">
        <v>41937159</v>
      </c>
    </row>
    <row r="18" spans="1:3" ht="39">
      <c r="A18" s="226" t="s">
        <v>348</v>
      </c>
      <c r="B18" s="226" t="s">
        <v>347</v>
      </c>
      <c r="C18" s="227">
        <v>24411274</v>
      </c>
    </row>
    <row r="19" spans="1:3" ht="39">
      <c r="A19" s="226" t="s">
        <v>350</v>
      </c>
      <c r="B19" s="226" t="s">
        <v>351</v>
      </c>
      <c r="C19" s="227">
        <v>24350101</v>
      </c>
    </row>
    <row r="20" spans="1:3" ht="39">
      <c r="A20" s="226" t="s">
        <v>352</v>
      </c>
      <c r="B20" s="226" t="s">
        <v>353</v>
      </c>
      <c r="C20" s="227">
        <v>36714822</v>
      </c>
    </row>
    <row r="21" spans="1:3" ht="39">
      <c r="A21" s="226" t="s">
        <v>359</v>
      </c>
      <c r="B21" s="230" t="s">
        <v>361</v>
      </c>
      <c r="C21" s="229" t="s">
        <v>354</v>
      </c>
    </row>
    <row r="22" spans="1:3" ht="39">
      <c r="A22" s="226" t="s">
        <v>356</v>
      </c>
      <c r="B22" s="230" t="s">
        <v>362</v>
      </c>
      <c r="C22" s="229" t="s">
        <v>355</v>
      </c>
    </row>
    <row r="23" spans="1:3" ht="26.25">
      <c r="A23" s="226" t="s">
        <v>358</v>
      </c>
      <c r="B23" s="226" t="s">
        <v>357</v>
      </c>
      <c r="C23" s="227">
        <v>36777369</v>
      </c>
    </row>
    <row r="24" spans="1:3" ht="39">
      <c r="A24" s="230" t="s">
        <v>360</v>
      </c>
      <c r="B24" s="226" t="s">
        <v>357</v>
      </c>
      <c r="C24" s="227">
        <v>42345945</v>
      </c>
    </row>
    <row r="25" spans="1:3" ht="26.25">
      <c r="A25" s="230" t="s">
        <v>364</v>
      </c>
      <c r="B25" s="226" t="s">
        <v>363</v>
      </c>
      <c r="C25" s="227">
        <v>39589331</v>
      </c>
    </row>
    <row r="26" spans="1:3" ht="51.75">
      <c r="A26" s="230" t="s">
        <v>366</v>
      </c>
      <c r="B26" s="226" t="s">
        <v>365</v>
      </c>
      <c r="C26" s="227">
        <v>33327255</v>
      </c>
    </row>
    <row r="27" spans="1:3" ht="63" customHeight="1">
      <c r="A27" s="230" t="s">
        <v>368</v>
      </c>
      <c r="B27" s="226" t="s">
        <v>367</v>
      </c>
      <c r="C27" s="227">
        <v>24359711</v>
      </c>
    </row>
    <row r="28" spans="1:3" ht="0.75" hidden="1" customHeight="1">
      <c r="A28" s="226"/>
      <c r="B28" s="226"/>
      <c r="C28" s="227"/>
    </row>
    <row r="29" spans="1:3" ht="15" hidden="1">
      <c r="A29" s="226"/>
      <c r="B29" s="226"/>
      <c r="C29" s="227"/>
    </row>
    <row r="30" spans="1:3" ht="15" hidden="1">
      <c r="A30" s="226"/>
      <c r="B30" s="226"/>
      <c r="C30" s="227"/>
    </row>
    <row r="31" spans="1:3" ht="15" hidden="1">
      <c r="A31" s="226"/>
      <c r="B31" s="226"/>
      <c r="C31" s="227"/>
    </row>
    <row r="32" spans="1:3" ht="15" hidden="1">
      <c r="A32" s="226"/>
      <c r="B32" s="226"/>
      <c r="C32" s="227"/>
    </row>
    <row r="33" spans="1:7" ht="15" hidden="1">
      <c r="A33" s="226"/>
      <c r="B33" s="226"/>
      <c r="C33" s="227"/>
    </row>
    <row r="34" spans="1:7" ht="0.75" hidden="1" customHeight="1">
      <c r="A34" s="226"/>
      <c r="B34" s="226"/>
      <c r="C34" s="226"/>
    </row>
    <row r="35" spans="1:7" hidden="1">
      <c r="A35" s="226"/>
      <c r="B35" s="226"/>
      <c r="C35" s="226"/>
    </row>
    <row r="36" spans="1:7" hidden="1">
      <c r="A36" s="226"/>
      <c r="B36" s="226"/>
      <c r="C36" s="226"/>
    </row>
    <row r="37" spans="1:7" hidden="1">
      <c r="A37" s="226"/>
      <c r="B37" s="226"/>
      <c r="C37" s="226"/>
    </row>
    <row r="38" spans="1:7" ht="0.75" hidden="1" customHeight="1">
      <c r="A38" s="226"/>
      <c r="B38" s="226"/>
      <c r="C38" s="226"/>
    </row>
    <row r="39" spans="1:7" hidden="1">
      <c r="A39" s="226"/>
      <c r="B39" s="226"/>
      <c r="C39" s="226"/>
    </row>
    <row r="40" spans="1:7" hidden="1">
      <c r="A40" s="226"/>
      <c r="B40" s="226"/>
      <c r="C40" s="226"/>
    </row>
    <row r="41" spans="1:7" hidden="1">
      <c r="A41" s="226"/>
      <c r="B41" s="226"/>
      <c r="C41" s="226"/>
    </row>
    <row r="42" spans="1:7" hidden="1">
      <c r="A42" s="226"/>
      <c r="B42" s="226"/>
      <c r="C42" s="226"/>
    </row>
    <row r="43" spans="1:7" hidden="1">
      <c r="A43" s="226"/>
      <c r="B43" s="226"/>
      <c r="C43" s="226"/>
    </row>
    <row r="44" spans="1:7" ht="42" customHeight="1">
      <c r="A44" s="226" t="s">
        <v>372</v>
      </c>
      <c r="B44" s="226" t="s">
        <v>373</v>
      </c>
      <c r="C44" s="226">
        <v>43932299</v>
      </c>
    </row>
    <row r="46" spans="1:7">
      <c r="A46" s="308" t="s">
        <v>369</v>
      </c>
      <c r="B46" s="308"/>
      <c r="C46" s="308"/>
      <c r="D46" s="61"/>
      <c r="E46" s="45"/>
      <c r="F46" s="315"/>
      <c r="G46" s="315"/>
    </row>
    <row r="47" spans="1:7">
      <c r="A47" s="308"/>
      <c r="B47" s="308"/>
      <c r="C47" s="308"/>
      <c r="D47" s="62"/>
      <c r="E47" s="63"/>
      <c r="F47" s="307"/>
      <c r="G47" s="307"/>
    </row>
  </sheetData>
  <mergeCells count="4">
    <mergeCell ref="A46:C47"/>
    <mergeCell ref="F46:G46"/>
    <mergeCell ref="F47:G47"/>
    <mergeCell ref="A5:B5"/>
  </mergeCells>
  <phoneticPr fontId="3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дод.1</vt:lpstr>
      <vt:lpstr>дод.2</vt:lpstr>
      <vt:lpstr>дод.3</vt:lpstr>
      <vt:lpstr>дод.4</vt:lpstr>
      <vt:lpstr>дод.5</vt:lpstr>
      <vt:lpstr>дод.6</vt:lpstr>
      <vt:lpstr>7</vt:lpstr>
      <vt:lpstr>дод.2!Заголовки_для_печати</vt:lpstr>
      <vt:lpstr>дод.3!Заголовки_для_печати</vt:lpstr>
      <vt:lpstr>дод.4!Заголовки_для_печати</vt:lpstr>
      <vt:lpstr>дод.1!Область_печати</vt:lpstr>
      <vt:lpstr>дод.2!Область_печати</vt:lpstr>
      <vt:lpstr>дод.4!Область_печати</vt:lpstr>
      <vt:lpstr>дод.5!Область_печати</vt:lpstr>
      <vt:lpstr>дод.6!Область_печати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KrywoborodSL</cp:lastModifiedBy>
  <cp:lastPrinted>2021-05-19T12:23:52Z</cp:lastPrinted>
  <dcterms:created xsi:type="dcterms:W3CDTF">2014-01-17T10:52:16Z</dcterms:created>
  <dcterms:modified xsi:type="dcterms:W3CDTF">2021-05-24T11:19:10Z</dcterms:modified>
</cp:coreProperties>
</file>