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Pub\Bud\Sveta\Бюджет 2025\рішення зміни 2025\Зміни рішення 2024 ріфк\"/>
    </mc:Choice>
  </mc:AlternateContent>
  <xr:revisionPtr revIDLastSave="0" documentId="13_ncr:1_{12990B57-D6DE-4673-A655-64CD55D78DEF}" xr6:coauthVersionLast="45" xr6:coauthVersionMax="47" xr10:uidLastSave="{00000000-0000-0000-0000-000000000000}"/>
  <bookViews>
    <workbookView xWindow="-120" yWindow="-120" windowWidth="29040" windowHeight="15840" activeTab="3" xr2:uid="{00000000-000D-0000-FFFF-FFFF00000000}"/>
  </bookViews>
  <sheets>
    <sheet name="Додаток 1" sheetId="13" r:id="rId1"/>
    <sheet name="Додаток 2" sheetId="16" r:id="rId2"/>
    <sheet name="Додаток 3" sheetId="2" r:id="rId3"/>
    <sheet name="Додаток 4" sheetId="14" r:id="rId4"/>
    <sheet name="Додаток 5" sheetId="15" r:id="rId5"/>
    <sheet name="Додаток 6" sheetId="17" r:id="rId6"/>
  </sheets>
  <externalReferences>
    <externalReference r:id="rId7"/>
    <externalReference r:id="rId8"/>
    <externalReference r:id="rId9"/>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2'!$A$1:$F$40</definedName>
    <definedName name="_xlnm.Print_Area" localSheetId="2">'Додаток 3'!$A$1:$R$103</definedName>
    <definedName name="_xlnm.Print_Area" localSheetId="4">'Додаток 5'!$B$1:$M$130</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6" i="13" l="1"/>
  <c r="G75" i="14"/>
  <c r="R100" i="2"/>
  <c r="R56" i="2"/>
  <c r="N56" i="2"/>
  <c r="L56" i="2"/>
  <c r="L71" i="2"/>
  <c r="E97" i="13"/>
  <c r="E96" i="13"/>
  <c r="G33" i="14" l="1"/>
  <c r="J42" i="15"/>
  <c r="J43" i="15"/>
  <c r="L43" i="15"/>
  <c r="M43" i="15"/>
  <c r="K43" i="15"/>
  <c r="K39" i="15"/>
  <c r="M38" i="15"/>
  <c r="M39" i="15" s="1"/>
  <c r="L38" i="15"/>
  <c r="L39" i="15" s="1"/>
  <c r="K38" i="15"/>
  <c r="J38" i="15" s="1"/>
  <c r="J39" i="15" l="1"/>
  <c r="G34" i="14"/>
  <c r="G25" i="14"/>
  <c r="R31" i="2" l="1"/>
  <c r="H21" i="2"/>
  <c r="I21" i="2"/>
  <c r="G31" i="2" l="1"/>
  <c r="F96" i="13"/>
  <c r="E103" i="13"/>
  <c r="G43" i="14" l="1"/>
  <c r="L20" i="17" l="1"/>
  <c r="L21" i="17"/>
  <c r="L39" i="17"/>
  <c r="L22" i="17"/>
  <c r="L100" i="15"/>
  <c r="M100" i="15"/>
  <c r="K100" i="15"/>
  <c r="L98" i="15"/>
  <c r="M98" i="15"/>
  <c r="K98" i="15"/>
  <c r="L96" i="15"/>
  <c r="M96" i="15"/>
  <c r="K96" i="15"/>
  <c r="L94" i="15"/>
  <c r="M94" i="15"/>
  <c r="L85" i="15"/>
  <c r="M85" i="15"/>
  <c r="K85" i="15"/>
  <c r="J87" i="15"/>
  <c r="J100" i="15" l="1"/>
  <c r="J101" i="15"/>
  <c r="G29" i="14"/>
  <c r="J99" i="15" l="1"/>
  <c r="H56" i="2"/>
  <c r="J98" i="15" l="1"/>
  <c r="G71" i="2"/>
  <c r="R71" i="2" s="1"/>
  <c r="F89" i="13"/>
  <c r="E90" i="13"/>
  <c r="E89" i="13" s="1"/>
  <c r="J97" i="15" l="1"/>
  <c r="E101" i="13"/>
  <c r="J96" i="15" l="1"/>
  <c r="K95" i="15"/>
  <c r="L12" i="17"/>
  <c r="L11" i="17"/>
  <c r="L17" i="17"/>
  <c r="I50" i="17"/>
  <c r="K50" i="17"/>
  <c r="K94" i="15" l="1"/>
  <c r="J94" i="15" s="1"/>
  <c r="J95" i="15"/>
  <c r="M113" i="15"/>
  <c r="L113" i="15"/>
  <c r="D16" i="16"/>
  <c r="E16" i="16"/>
  <c r="E100" i="13" l="1"/>
  <c r="J50" i="15" l="1"/>
  <c r="L14" i="17" l="1"/>
  <c r="K88" i="15" l="1"/>
  <c r="K84" i="15" s="1"/>
  <c r="L88" i="15" l="1"/>
  <c r="J88" i="15" s="1"/>
  <c r="M88" i="15"/>
  <c r="J89" i="15"/>
  <c r="M63" i="15" l="1"/>
  <c r="M64" i="15" s="1"/>
  <c r="K114" i="15" l="1"/>
  <c r="E95" i="13" l="1"/>
  <c r="E94" i="13" s="1"/>
  <c r="F94" i="13"/>
  <c r="G94" i="13"/>
  <c r="H94" i="13"/>
  <c r="J20" i="15" l="1"/>
  <c r="L48" i="17"/>
  <c r="L47" i="17" s="1"/>
  <c r="L46" i="17" s="1"/>
  <c r="L45" i="17" s="1"/>
  <c r="L28" i="17"/>
  <c r="L27" i="17" s="1"/>
  <c r="L13" i="17"/>
  <c r="L50" i="17" l="1"/>
  <c r="L16" i="17" l="1"/>
  <c r="E72" i="13"/>
  <c r="E71" i="13" s="1"/>
  <c r="E70" i="13" s="1"/>
  <c r="F71" i="13"/>
  <c r="F70" i="13" s="1"/>
  <c r="G71" i="13"/>
  <c r="G70" i="13" s="1"/>
  <c r="H71" i="13"/>
  <c r="H70" i="13" s="1"/>
  <c r="G65" i="14" l="1"/>
  <c r="G65" i="2" l="1"/>
  <c r="G66" i="2"/>
  <c r="G67" i="2"/>
  <c r="G68" i="2"/>
  <c r="G69" i="2"/>
  <c r="G70" i="2"/>
  <c r="G70" i="14" l="1"/>
  <c r="G68" i="14"/>
  <c r="L15" i="15" l="1"/>
  <c r="M15" i="15"/>
  <c r="K15" i="15"/>
  <c r="F37" i="16" l="1"/>
  <c r="E37" i="16"/>
  <c r="D37" i="16"/>
  <c r="C37" i="16"/>
  <c r="F36" i="16"/>
  <c r="E36" i="16"/>
  <c r="D36" i="16"/>
  <c r="C36" i="16"/>
  <c r="F35" i="16"/>
  <c r="E35" i="16"/>
  <c r="D35" i="16"/>
  <c r="C35" i="16"/>
  <c r="F34" i="16"/>
  <c r="E34" i="16"/>
  <c r="D34" i="16"/>
  <c r="C34" i="16"/>
  <c r="F33" i="16"/>
  <c r="E33" i="16"/>
  <c r="D33" i="16"/>
  <c r="C33" i="16"/>
  <c r="F32" i="16"/>
  <c r="E32" i="16"/>
  <c r="E31" i="16" s="1"/>
  <c r="D32" i="16"/>
  <c r="D31" i="16" s="1"/>
  <c r="F30" i="16"/>
  <c r="E30" i="16"/>
  <c r="D30" i="16"/>
  <c r="F29" i="16"/>
  <c r="E29" i="16"/>
  <c r="D29" i="16"/>
  <c r="C25" i="16"/>
  <c r="C24" i="16"/>
  <c r="C23" i="16"/>
  <c r="C22" i="16"/>
  <c r="C21" i="16"/>
  <c r="C20" i="16"/>
  <c r="D13" i="16"/>
  <c r="C18" i="16"/>
  <c r="C17" i="16"/>
  <c r="C15" i="16"/>
  <c r="C14" i="16"/>
  <c r="C29" i="16" l="1"/>
  <c r="F16" i="16"/>
  <c r="F13" i="16" s="1"/>
  <c r="F26" i="16" s="1"/>
  <c r="C31" i="16"/>
  <c r="C32" i="16"/>
  <c r="F31" i="16"/>
  <c r="F28" i="16" s="1"/>
  <c r="F27" i="16" s="1"/>
  <c r="F38" i="16" s="1"/>
  <c r="C19" i="16"/>
  <c r="E28" i="16"/>
  <c r="E27" i="16" s="1"/>
  <c r="C30" i="16"/>
  <c r="D26" i="16"/>
  <c r="D28" i="16" l="1"/>
  <c r="D27" i="16" s="1"/>
  <c r="D38" i="16" s="1"/>
  <c r="E38" i="16"/>
  <c r="C16" i="16"/>
  <c r="E13" i="16"/>
  <c r="C27" i="16" l="1"/>
  <c r="C38" i="16"/>
  <c r="C28" i="16"/>
  <c r="E26" i="16"/>
  <c r="C26" i="16" s="1"/>
  <c r="C13" i="16"/>
  <c r="M76" i="15" l="1"/>
  <c r="M77" i="15" s="1"/>
  <c r="L14" i="15" l="1"/>
  <c r="G53" i="14" l="1"/>
  <c r="J16" i="15" l="1"/>
  <c r="M120" i="15"/>
  <c r="M118" i="15"/>
  <c r="M111" i="15"/>
  <c r="M108" i="15"/>
  <c r="M103" i="15"/>
  <c r="M90" i="15"/>
  <c r="M84" i="15" s="1"/>
  <c r="M80" i="15" l="1"/>
  <c r="M78" i="15"/>
  <c r="M73" i="15"/>
  <c r="M71" i="15"/>
  <c r="M72" i="15" s="1"/>
  <c r="M65" i="15"/>
  <c r="M61" i="15"/>
  <c r="M62" i="15" s="1"/>
  <c r="M59" i="15"/>
  <c r="M55" i="15"/>
  <c r="M56" i="15" s="1"/>
  <c r="M53" i="15"/>
  <c r="M54" i="15" s="1"/>
  <c r="M51" i="15"/>
  <c r="M52" i="15" s="1"/>
  <c r="M48" i="15"/>
  <c r="M44" i="15"/>
  <c r="M45" i="15" s="1"/>
  <c r="M46" i="15" s="1"/>
  <c r="M18" i="15"/>
  <c r="M21" i="15"/>
  <c r="M22" i="15" s="1"/>
  <c r="M24" i="15"/>
  <c r="M26" i="15"/>
  <c r="M27" i="15" s="1"/>
  <c r="M28" i="15"/>
  <c r="M29" i="15" s="1"/>
  <c r="M30" i="15"/>
  <c r="M31" i="15" s="1"/>
  <c r="M32" i="15"/>
  <c r="M33" i="15" s="1"/>
  <c r="M34" i="15"/>
  <c r="M35" i="15" s="1"/>
  <c r="M36" i="15"/>
  <c r="M37" i="15" s="1"/>
  <c r="M40" i="15"/>
  <c r="M41" i="15" s="1"/>
  <c r="J66" i="15"/>
  <c r="J67" i="15"/>
  <c r="J68" i="15"/>
  <c r="J69" i="15"/>
  <c r="J74" i="15"/>
  <c r="J75" i="15"/>
  <c r="M81" i="15"/>
  <c r="J85" i="15"/>
  <c r="J86" i="15"/>
  <c r="J91" i="15"/>
  <c r="L92" i="15"/>
  <c r="M92" i="15"/>
  <c r="M93" i="15" s="1"/>
  <c r="M102" i="15"/>
  <c r="M104" i="15"/>
  <c r="M107" i="15"/>
  <c r="M109" i="15"/>
  <c r="M117" i="15"/>
  <c r="M116" i="15" s="1"/>
  <c r="M115" i="15" s="1"/>
  <c r="M119" i="15"/>
  <c r="J121" i="15"/>
  <c r="J122" i="15"/>
  <c r="J123" i="15"/>
  <c r="J124" i="15"/>
  <c r="J125" i="15"/>
  <c r="J126" i="15"/>
  <c r="O135" i="15"/>
  <c r="N135" i="15"/>
  <c r="O106" i="15"/>
  <c r="N106" i="15"/>
  <c r="O91" i="15"/>
  <c r="N91" i="15"/>
  <c r="M60" i="15" l="1"/>
  <c r="M58" i="15"/>
  <c r="J92" i="15"/>
  <c r="L93" i="15"/>
  <c r="J93" i="15" s="1"/>
  <c r="M17" i="15"/>
  <c r="M70" i="15"/>
  <c r="M79" i="15"/>
  <c r="M47" i="15"/>
  <c r="M23" i="15"/>
  <c r="M83" i="15"/>
  <c r="M82" i="15" s="1"/>
  <c r="M25" i="15"/>
  <c r="M112" i="15"/>
  <c r="G93" i="14"/>
  <c r="G98" i="14" s="1"/>
  <c r="G92" i="14"/>
  <c r="G90" i="14"/>
  <c r="G101" i="14" s="1"/>
  <c r="G88" i="14"/>
  <c r="G83" i="14" s="1"/>
  <c r="G81" i="14"/>
  <c r="G67" i="14"/>
  <c r="G63" i="14"/>
  <c r="G60" i="14"/>
  <c r="G49" i="14"/>
  <c r="G31" i="14"/>
  <c r="G27" i="14"/>
  <c r="G23" i="14"/>
  <c r="G21" i="14"/>
  <c r="G74" i="14" s="1"/>
  <c r="G19" i="14"/>
  <c r="G17" i="14"/>
  <c r="G15" i="14"/>
  <c r="G13" i="14"/>
  <c r="G100" i="14" l="1"/>
  <c r="G99" i="14" s="1"/>
  <c r="G73" i="14" l="1"/>
  <c r="E105" i="13"/>
  <c r="E104" i="13"/>
  <c r="E102" i="13"/>
  <c r="E99" i="13"/>
  <c r="E98" i="13"/>
  <c r="H96" i="13"/>
  <c r="G85" i="13"/>
  <c r="E93" i="13"/>
  <c r="H92" i="13"/>
  <c r="G92" i="13"/>
  <c r="F92" i="13"/>
  <c r="E92" i="13"/>
  <c r="E91" i="13"/>
  <c r="H89" i="13"/>
  <c r="G89" i="13"/>
  <c r="E87" i="13"/>
  <c r="E86" i="13" s="1"/>
  <c r="H86" i="13"/>
  <c r="G86" i="13"/>
  <c r="F86" i="13"/>
  <c r="E82" i="13"/>
  <c r="E81" i="13" s="1"/>
  <c r="E80" i="13" s="1"/>
  <c r="E79" i="13" s="1"/>
  <c r="H81" i="13"/>
  <c r="H80" i="13" s="1"/>
  <c r="H79" i="13" s="1"/>
  <c r="G81" i="13"/>
  <c r="G80" i="13" s="1"/>
  <c r="G79" i="13" s="1"/>
  <c r="F81" i="13"/>
  <c r="F80" i="13" s="1"/>
  <c r="F79" i="13" s="1"/>
  <c r="J80" i="13"/>
  <c r="I80" i="13"/>
  <c r="E78" i="13"/>
  <c r="H77" i="13"/>
  <c r="G77" i="13"/>
  <c r="G73" i="13" s="1"/>
  <c r="F77" i="13"/>
  <c r="F73" i="13" s="1"/>
  <c r="E77" i="13"/>
  <c r="E76" i="13"/>
  <c r="E75" i="13"/>
  <c r="H74" i="13"/>
  <c r="G74" i="13"/>
  <c r="F74" i="13"/>
  <c r="J73" i="13"/>
  <c r="I73" i="13"/>
  <c r="E69" i="13"/>
  <c r="E68" i="13"/>
  <c r="E67" i="13"/>
  <c r="H66" i="13"/>
  <c r="G66" i="13"/>
  <c r="F66" i="13"/>
  <c r="E65" i="13"/>
  <c r="E64" i="13" s="1"/>
  <c r="H64" i="13"/>
  <c r="G64" i="13"/>
  <c r="F64" i="13"/>
  <c r="F60" i="13" s="1"/>
  <c r="E63" i="13"/>
  <c r="E62" i="13"/>
  <c r="H61" i="13"/>
  <c r="G61" i="13"/>
  <c r="F61" i="13"/>
  <c r="E59" i="13"/>
  <c r="E58" i="13"/>
  <c r="E57" i="13"/>
  <c r="E56" i="13"/>
  <c r="H55" i="13"/>
  <c r="H54" i="13" s="1"/>
  <c r="G55" i="13"/>
  <c r="G54" i="13" s="1"/>
  <c r="F55" i="13"/>
  <c r="F54" i="13" s="1"/>
  <c r="E52" i="13"/>
  <c r="E51" i="13"/>
  <c r="E50" i="13"/>
  <c r="H49" i="13"/>
  <c r="H48" i="13" s="1"/>
  <c r="G49" i="13"/>
  <c r="G48" i="13" s="1"/>
  <c r="F49" i="13"/>
  <c r="F48" i="13" s="1"/>
  <c r="E47" i="13"/>
  <c r="E46" i="13"/>
  <c r="E45" i="13"/>
  <c r="H44" i="13"/>
  <c r="G44" i="13"/>
  <c r="F44" i="13"/>
  <c r="E43" i="13"/>
  <c r="E42" i="13"/>
  <c r="E41" i="13"/>
  <c r="E40" i="13"/>
  <c r="E39" i="13"/>
  <c r="E38" i="13"/>
  <c r="E37" i="13"/>
  <c r="E36" i="13"/>
  <c r="H35" i="13"/>
  <c r="G35" i="13"/>
  <c r="G34" i="13" s="1"/>
  <c r="F35" i="13"/>
  <c r="E33" i="13"/>
  <c r="E32" i="13"/>
  <c r="H31" i="13"/>
  <c r="G31" i="13"/>
  <c r="F31" i="13"/>
  <c r="E30" i="13"/>
  <c r="E29" i="13" s="1"/>
  <c r="H29" i="13"/>
  <c r="G29" i="13"/>
  <c r="F29" i="13"/>
  <c r="E28" i="13"/>
  <c r="E27" i="13" s="1"/>
  <c r="J27" i="13"/>
  <c r="I27" i="13"/>
  <c r="H27" i="13"/>
  <c r="G27" i="13"/>
  <c r="F27" i="13"/>
  <c r="E25" i="13"/>
  <c r="E24" i="13" s="1"/>
  <c r="H24" i="13"/>
  <c r="G24" i="13"/>
  <c r="F24" i="13"/>
  <c r="E23" i="13"/>
  <c r="E22" i="13"/>
  <c r="H21" i="13"/>
  <c r="H20" i="13" s="1"/>
  <c r="G21" i="13"/>
  <c r="F21" i="13"/>
  <c r="E19" i="13"/>
  <c r="E18" i="13"/>
  <c r="E17" i="13"/>
  <c r="E16" i="13"/>
  <c r="H15" i="13"/>
  <c r="H14" i="13" s="1"/>
  <c r="G15" i="13"/>
  <c r="G14" i="13" s="1"/>
  <c r="F15" i="13"/>
  <c r="F14" i="13" s="1"/>
  <c r="J14" i="13"/>
  <c r="I14" i="13"/>
  <c r="F53" i="13" l="1"/>
  <c r="G26" i="13"/>
  <c r="E74" i="13"/>
  <c r="E73" i="13" s="1"/>
  <c r="H85" i="13"/>
  <c r="E31" i="13"/>
  <c r="E26" i="13" s="1"/>
  <c r="F85" i="13"/>
  <c r="F84" i="13" s="1"/>
  <c r="F20" i="13"/>
  <c r="F26" i="13"/>
  <c r="F34" i="13"/>
  <c r="E15" i="13"/>
  <c r="E14" i="13" s="1"/>
  <c r="E21" i="13"/>
  <c r="E20" i="13" s="1"/>
  <c r="G20" i="13"/>
  <c r="G13" i="13" s="1"/>
  <c r="H26" i="13"/>
  <c r="H34" i="13"/>
  <c r="E35" i="13"/>
  <c r="E44" i="13"/>
  <c r="E49" i="13"/>
  <c r="E48" i="13" s="1"/>
  <c r="E55" i="13"/>
  <c r="E54" i="13" s="1"/>
  <c r="E61" i="13"/>
  <c r="E66" i="13"/>
  <c r="H60" i="13"/>
  <c r="H53" i="13" s="1"/>
  <c r="G60" i="13"/>
  <c r="G53" i="13" s="1"/>
  <c r="G84" i="13"/>
  <c r="H73" i="13"/>
  <c r="H84" i="13"/>
  <c r="H13" i="13"/>
  <c r="F13" i="13" l="1"/>
  <c r="E85" i="13"/>
  <c r="E84" i="13" s="1"/>
  <c r="E34" i="13"/>
  <c r="E13" i="13" s="1"/>
  <c r="G83" i="13"/>
  <c r="G106" i="13" s="1"/>
  <c r="F83" i="13"/>
  <c r="F106" i="13" s="1"/>
  <c r="E60" i="13"/>
  <c r="E53" i="13" s="1"/>
  <c r="H83" i="13"/>
  <c r="H106" i="13" s="1"/>
  <c r="G47" i="2"/>
  <c r="H45" i="2"/>
  <c r="M45" i="2"/>
  <c r="Q45" i="2"/>
  <c r="L47" i="2"/>
  <c r="E83" i="13" l="1"/>
  <c r="E106" i="13" s="1"/>
  <c r="R47" i="2"/>
  <c r="L58" i="2"/>
  <c r="M56" i="2"/>
  <c r="Q56" i="2" l="1"/>
  <c r="P56" i="2"/>
  <c r="O56" i="2"/>
  <c r="L70" i="2"/>
  <c r="L69" i="2"/>
  <c r="R69" i="2" s="1"/>
  <c r="R70" i="2" l="1"/>
  <c r="H38" i="2" l="1"/>
  <c r="I38" i="2"/>
  <c r="J38" i="2"/>
  <c r="K38" i="2"/>
  <c r="M38" i="2"/>
  <c r="N38" i="2"/>
  <c r="O38" i="2"/>
  <c r="P38" i="2"/>
  <c r="Q38" i="2"/>
  <c r="G51" i="2"/>
  <c r="K78" i="15" s="1"/>
  <c r="K79" i="15" l="1"/>
  <c r="S38" i="2"/>
  <c r="T38" i="2"/>
  <c r="G44" i="2" l="1"/>
  <c r="N45" i="2"/>
  <c r="L51" i="2"/>
  <c r="L78" i="15" s="1"/>
  <c r="L79" i="15" l="1"/>
  <c r="J79" i="15" s="1"/>
  <c r="J78" i="15"/>
  <c r="R51" i="2"/>
  <c r="H88" i="2"/>
  <c r="I88" i="2"/>
  <c r="J88" i="2"/>
  <c r="K88" i="2"/>
  <c r="M88" i="2"/>
  <c r="N88" i="2"/>
  <c r="O88" i="2"/>
  <c r="P88" i="2"/>
  <c r="Q88" i="2"/>
  <c r="I56" i="2"/>
  <c r="J56" i="2"/>
  <c r="K56" i="2"/>
  <c r="L67" i="2"/>
  <c r="L68" i="2"/>
  <c r="R68" i="2" l="1"/>
  <c r="R67" i="2"/>
  <c r="L90" i="2" l="1"/>
  <c r="H82" i="2" l="1"/>
  <c r="G90" i="2"/>
  <c r="R90" i="2" l="1"/>
  <c r="G42" i="2"/>
  <c r="K63" i="15" s="1"/>
  <c r="L42" i="2"/>
  <c r="L63" i="15" s="1"/>
  <c r="L64" i="15" s="1"/>
  <c r="J63" i="15" l="1"/>
  <c r="K64" i="15"/>
  <c r="J64" i="15" s="1"/>
  <c r="R42" i="2"/>
  <c r="L44" i="2" l="1"/>
  <c r="R44" i="2" l="1"/>
  <c r="S100" i="2"/>
  <c r="T100" i="2"/>
  <c r="L99" i="2"/>
  <c r="L120" i="15" s="1"/>
  <c r="L98" i="2"/>
  <c r="L118" i="15" s="1"/>
  <c r="L119" i="15" s="1"/>
  <c r="G99" i="2"/>
  <c r="K120" i="15" s="1"/>
  <c r="G98" i="2"/>
  <c r="K118" i="15" s="1"/>
  <c r="H97" i="2"/>
  <c r="I97" i="2"/>
  <c r="J97" i="2"/>
  <c r="K97" i="2"/>
  <c r="M97" i="2"/>
  <c r="N97" i="2"/>
  <c r="O97" i="2"/>
  <c r="P97" i="2"/>
  <c r="Q97" i="2"/>
  <c r="H95" i="2"/>
  <c r="I95" i="2"/>
  <c r="J95" i="2"/>
  <c r="K95" i="2"/>
  <c r="L95" i="2"/>
  <c r="M95" i="2"/>
  <c r="N95" i="2"/>
  <c r="O95" i="2"/>
  <c r="P95" i="2"/>
  <c r="Q95" i="2"/>
  <c r="G95" i="2"/>
  <c r="L94" i="2"/>
  <c r="L93" i="2" s="1"/>
  <c r="G94" i="2"/>
  <c r="G93" i="2" s="1"/>
  <c r="H93" i="2"/>
  <c r="I93" i="2"/>
  <c r="J93" i="2"/>
  <c r="K93" i="2"/>
  <c r="M93" i="2"/>
  <c r="N93" i="2"/>
  <c r="O93" i="2"/>
  <c r="P93" i="2"/>
  <c r="Q93" i="2"/>
  <c r="L89" i="2"/>
  <c r="L111" i="15" s="1"/>
  <c r="G89" i="2"/>
  <c r="L84" i="2"/>
  <c r="L85" i="2"/>
  <c r="L86" i="2"/>
  <c r="L87" i="2"/>
  <c r="L108" i="15" s="1"/>
  <c r="L83" i="2"/>
  <c r="G84" i="2"/>
  <c r="G85" i="2"/>
  <c r="R85" i="2" s="1"/>
  <c r="G86" i="2"/>
  <c r="G87" i="2"/>
  <c r="K108" i="15" s="1"/>
  <c r="G83" i="2"/>
  <c r="I82" i="2"/>
  <c r="J82" i="2"/>
  <c r="K82" i="2"/>
  <c r="M82" i="2"/>
  <c r="N82" i="2"/>
  <c r="O82" i="2"/>
  <c r="P82" i="2"/>
  <c r="Q82" i="2"/>
  <c r="L81" i="2"/>
  <c r="L80" i="2" s="1"/>
  <c r="G81" i="2"/>
  <c r="G80" i="2" s="1"/>
  <c r="H80" i="2"/>
  <c r="I80" i="2"/>
  <c r="J80" i="2"/>
  <c r="K80" i="2"/>
  <c r="M80" i="2"/>
  <c r="N80" i="2"/>
  <c r="O80" i="2"/>
  <c r="P80" i="2"/>
  <c r="Q80" i="2"/>
  <c r="L79" i="2"/>
  <c r="L78" i="2" s="1"/>
  <c r="G79" i="2"/>
  <c r="H78" i="2"/>
  <c r="I78" i="2"/>
  <c r="J78" i="2"/>
  <c r="K78" i="2"/>
  <c r="M78" i="2"/>
  <c r="N78" i="2"/>
  <c r="O78" i="2"/>
  <c r="P78" i="2"/>
  <c r="Q78" i="2"/>
  <c r="L75" i="2"/>
  <c r="L74" i="2" s="1"/>
  <c r="G75" i="2"/>
  <c r="G74" i="2" s="1"/>
  <c r="H74" i="2"/>
  <c r="I74" i="2"/>
  <c r="J74" i="2"/>
  <c r="K74" i="2"/>
  <c r="M74" i="2"/>
  <c r="N74" i="2"/>
  <c r="O74" i="2"/>
  <c r="P74" i="2"/>
  <c r="Q74" i="2"/>
  <c r="L73" i="2"/>
  <c r="L103" i="15" s="1"/>
  <c r="G73" i="2"/>
  <c r="K103" i="15" s="1"/>
  <c r="H72" i="2"/>
  <c r="I72" i="2"/>
  <c r="J72" i="2"/>
  <c r="K72" i="2"/>
  <c r="M72" i="2"/>
  <c r="N72" i="2"/>
  <c r="O72" i="2"/>
  <c r="P72" i="2"/>
  <c r="Q72" i="2"/>
  <c r="L59" i="2"/>
  <c r="L60" i="2"/>
  <c r="L61" i="2"/>
  <c r="L62" i="2"/>
  <c r="L90" i="15" s="1"/>
  <c r="L84" i="15" s="1"/>
  <c r="L63" i="2"/>
  <c r="L64" i="2"/>
  <c r="L65" i="2"/>
  <c r="L66" i="2"/>
  <c r="L57" i="2"/>
  <c r="G58" i="2"/>
  <c r="G59" i="2"/>
  <c r="G60" i="2"/>
  <c r="G61" i="2"/>
  <c r="G62" i="2"/>
  <c r="G63" i="2"/>
  <c r="G64" i="2"/>
  <c r="G57" i="2"/>
  <c r="L55" i="2"/>
  <c r="L54" i="2" s="1"/>
  <c r="G55" i="2"/>
  <c r="G54" i="2" s="1"/>
  <c r="H54" i="2"/>
  <c r="I54" i="2"/>
  <c r="J54" i="2"/>
  <c r="K54" i="2"/>
  <c r="M54" i="2"/>
  <c r="N54" i="2"/>
  <c r="O54" i="2"/>
  <c r="P54" i="2"/>
  <c r="Q54" i="2"/>
  <c r="L48" i="2"/>
  <c r="L73" i="15" s="1"/>
  <c r="L49" i="2"/>
  <c r="L76" i="15" s="1"/>
  <c r="L77" i="15" s="1"/>
  <c r="L50" i="2"/>
  <c r="L80" i="15" s="1"/>
  <c r="L46" i="2"/>
  <c r="L71" i="15" s="1"/>
  <c r="L72" i="15" s="1"/>
  <c r="G48" i="2"/>
  <c r="K73" i="15" s="1"/>
  <c r="G49" i="2"/>
  <c r="K76" i="15" s="1"/>
  <c r="G50" i="2"/>
  <c r="K80" i="15" s="1"/>
  <c r="K81" i="15" s="1"/>
  <c r="G46" i="2"/>
  <c r="K71" i="15" s="1"/>
  <c r="I45" i="2"/>
  <c r="J45" i="2"/>
  <c r="K45" i="2"/>
  <c r="O45" i="2"/>
  <c r="P45" i="2"/>
  <c r="L40" i="2"/>
  <c r="L41" i="2"/>
  <c r="L61" i="15" s="1"/>
  <c r="L62" i="15" s="1"/>
  <c r="L43" i="2"/>
  <c r="L65" i="15" s="1"/>
  <c r="L39" i="2"/>
  <c r="L59" i="15" s="1"/>
  <c r="G40" i="2"/>
  <c r="G41" i="2"/>
  <c r="K61" i="15" s="1"/>
  <c r="J61" i="15" s="1"/>
  <c r="G43" i="2"/>
  <c r="K65" i="15" s="1"/>
  <c r="G39" i="2"/>
  <c r="K59" i="15" s="1"/>
  <c r="L35" i="2"/>
  <c r="L51" i="15" s="1"/>
  <c r="L36" i="2"/>
  <c r="L53" i="15" s="1"/>
  <c r="L37" i="2"/>
  <c r="L55" i="15" s="1"/>
  <c r="L34" i="2"/>
  <c r="L48" i="15" s="1"/>
  <c r="G35" i="2"/>
  <c r="K51" i="15" s="1"/>
  <c r="K52" i="15" s="1"/>
  <c r="G36" i="2"/>
  <c r="K53" i="15" s="1"/>
  <c r="K54" i="15" s="1"/>
  <c r="G37" i="2"/>
  <c r="K55" i="15" s="1"/>
  <c r="K56" i="15" s="1"/>
  <c r="G34" i="2"/>
  <c r="K48" i="15" s="1"/>
  <c r="H33" i="2"/>
  <c r="I33" i="2"/>
  <c r="J33" i="2"/>
  <c r="K33" i="2"/>
  <c r="M33" i="2"/>
  <c r="N33" i="2"/>
  <c r="O33" i="2"/>
  <c r="P33" i="2"/>
  <c r="Q33" i="2"/>
  <c r="L23" i="2"/>
  <c r="L26" i="15" s="1"/>
  <c r="L24" i="2"/>
  <c r="L28" i="15" s="1"/>
  <c r="L29" i="15" s="1"/>
  <c r="L25" i="2"/>
  <c r="L30" i="15" s="1"/>
  <c r="L31" i="15" s="1"/>
  <c r="L26" i="2"/>
  <c r="L32" i="15" s="1"/>
  <c r="L33" i="15" s="1"/>
  <c r="L27" i="2"/>
  <c r="L34" i="15" s="1"/>
  <c r="L35" i="15" s="1"/>
  <c r="L28" i="2"/>
  <c r="L36" i="15" s="1"/>
  <c r="L29" i="2"/>
  <c r="L40" i="15" s="1"/>
  <c r="L30" i="2"/>
  <c r="L32" i="2"/>
  <c r="L44" i="15" s="1"/>
  <c r="L45" i="15" s="1"/>
  <c r="L22" i="2"/>
  <c r="L24" i="15" s="1"/>
  <c r="G23" i="2"/>
  <c r="K26" i="15" s="1"/>
  <c r="K27" i="15" s="1"/>
  <c r="G24" i="2"/>
  <c r="K28" i="15" s="1"/>
  <c r="G25" i="2"/>
  <c r="K30" i="15" s="1"/>
  <c r="G26" i="2"/>
  <c r="K32" i="15" s="1"/>
  <c r="G27" i="2"/>
  <c r="K34" i="15" s="1"/>
  <c r="G28" i="2"/>
  <c r="K36" i="15" s="1"/>
  <c r="G29" i="2"/>
  <c r="K40" i="15" s="1"/>
  <c r="K41" i="15" s="1"/>
  <c r="G30" i="2"/>
  <c r="G32" i="2"/>
  <c r="G22" i="2"/>
  <c r="K24" i="15" s="1"/>
  <c r="J21" i="2"/>
  <c r="K21" i="2"/>
  <c r="M21" i="2"/>
  <c r="N21" i="2"/>
  <c r="O21" i="2"/>
  <c r="P21" i="2"/>
  <c r="Q21" i="2"/>
  <c r="R96" i="2"/>
  <c r="R95" i="2" s="1"/>
  <c r="L20" i="2"/>
  <c r="L21" i="15" s="1"/>
  <c r="L22" i="15" s="1"/>
  <c r="L19" i="2"/>
  <c r="L18" i="15" s="1"/>
  <c r="G20" i="2"/>
  <c r="K21" i="15" s="1"/>
  <c r="G19" i="2"/>
  <c r="K18" i="15" s="1"/>
  <c r="H18" i="2"/>
  <c r="I18" i="2"/>
  <c r="J18" i="2"/>
  <c r="K18" i="2"/>
  <c r="M18" i="2"/>
  <c r="N18" i="2"/>
  <c r="O18" i="2"/>
  <c r="P18" i="2"/>
  <c r="Q18" i="2"/>
  <c r="S18" i="2"/>
  <c r="T18" i="2"/>
  <c r="L17" i="2"/>
  <c r="L16" i="2" s="1"/>
  <c r="G17" i="2"/>
  <c r="G16" i="2" s="1"/>
  <c r="H16" i="2"/>
  <c r="I16" i="2"/>
  <c r="J16" i="2"/>
  <c r="K16" i="2"/>
  <c r="M16" i="2"/>
  <c r="N16" i="2"/>
  <c r="O16" i="2"/>
  <c r="P16" i="2"/>
  <c r="Q16" i="2"/>
  <c r="K25" i="15" l="1"/>
  <c r="K44" i="15"/>
  <c r="K23" i="15" s="1"/>
  <c r="G21" i="2"/>
  <c r="G56" i="2"/>
  <c r="K58" i="15"/>
  <c r="L60" i="15"/>
  <c r="L58" i="15"/>
  <c r="K60" i="15"/>
  <c r="J59" i="15"/>
  <c r="K72" i="15"/>
  <c r="J72" i="15" s="1"/>
  <c r="J71" i="15"/>
  <c r="K62" i="15"/>
  <c r="J62" i="15" s="1"/>
  <c r="L117" i="15"/>
  <c r="L116" i="15" s="1"/>
  <c r="L115" i="15" s="1"/>
  <c r="K119" i="15"/>
  <c r="J119" i="15" s="1"/>
  <c r="J118" i="15"/>
  <c r="K117" i="15"/>
  <c r="J120" i="15"/>
  <c r="R89" i="2"/>
  <c r="R88" i="2" s="1"/>
  <c r="K111" i="15"/>
  <c r="K107" i="15"/>
  <c r="K109" i="15"/>
  <c r="J76" i="15"/>
  <c r="K77" i="15"/>
  <c r="J77" i="15" s="1"/>
  <c r="K70" i="15"/>
  <c r="K49" i="15"/>
  <c r="K47" i="15"/>
  <c r="L112" i="15"/>
  <c r="L107" i="15"/>
  <c r="L109" i="15"/>
  <c r="J108" i="15"/>
  <c r="L81" i="15"/>
  <c r="J81" i="15" s="1"/>
  <c r="J80" i="15"/>
  <c r="L70" i="15"/>
  <c r="J73" i="15"/>
  <c r="L56" i="15"/>
  <c r="J55" i="15"/>
  <c r="L54" i="15"/>
  <c r="J54" i="15" s="1"/>
  <c r="J53" i="15"/>
  <c r="L52" i="15"/>
  <c r="J52" i="15" s="1"/>
  <c r="J51" i="15"/>
  <c r="L47" i="15"/>
  <c r="J48" i="15"/>
  <c r="L46" i="15"/>
  <c r="J46" i="15" s="1"/>
  <c r="J45" i="15"/>
  <c r="L41" i="15"/>
  <c r="J41" i="15" s="1"/>
  <c r="J40" i="15"/>
  <c r="L25" i="15"/>
  <c r="J25" i="15" s="1"/>
  <c r="J24" i="15"/>
  <c r="L27" i="15"/>
  <c r="J27" i="15" s="1"/>
  <c r="J26" i="15"/>
  <c r="L17" i="15"/>
  <c r="J65" i="15"/>
  <c r="J28" i="15"/>
  <c r="K29" i="15"/>
  <c r="J29" i="15" s="1"/>
  <c r="J30" i="15"/>
  <c r="K31" i="15"/>
  <c r="J31" i="15" s="1"/>
  <c r="J32" i="15"/>
  <c r="K33" i="15"/>
  <c r="J33" i="15" s="1"/>
  <c r="J34" i="15"/>
  <c r="K35" i="15"/>
  <c r="J35" i="15" s="1"/>
  <c r="L37" i="15"/>
  <c r="L23" i="15"/>
  <c r="J36" i="15"/>
  <c r="K37" i="15"/>
  <c r="J84" i="15"/>
  <c r="J90" i="15"/>
  <c r="L102" i="15"/>
  <c r="L83" i="15" s="1"/>
  <c r="L82" i="15" s="1"/>
  <c r="L104" i="15"/>
  <c r="J103" i="15"/>
  <c r="K104" i="15"/>
  <c r="K102" i="15"/>
  <c r="J18" i="15"/>
  <c r="J19" i="15"/>
  <c r="J21" i="15"/>
  <c r="K22" i="15"/>
  <c r="J22" i="15" s="1"/>
  <c r="K17" i="15"/>
  <c r="R84" i="2"/>
  <c r="L45" i="2"/>
  <c r="R49" i="2"/>
  <c r="M53" i="2"/>
  <c r="M52" i="2" s="1"/>
  <c r="G45" i="2"/>
  <c r="I53" i="2"/>
  <c r="I52" i="2" s="1"/>
  <c r="L38" i="2"/>
  <c r="G38" i="2"/>
  <c r="R62" i="2"/>
  <c r="G88" i="2"/>
  <c r="L88" i="2"/>
  <c r="H92" i="2"/>
  <c r="H91" i="2" s="1"/>
  <c r="L97" i="2"/>
  <c r="L92" i="2" s="1"/>
  <c r="L91" i="2" s="1"/>
  <c r="N15" i="2"/>
  <c r="N14" i="2" s="1"/>
  <c r="P53" i="2"/>
  <c r="P52" i="2" s="1"/>
  <c r="K92" i="2"/>
  <c r="K91" i="2" s="1"/>
  <c r="R40" i="2"/>
  <c r="R63" i="2"/>
  <c r="H77" i="2"/>
  <c r="H76" i="2" s="1"/>
  <c r="R86" i="2"/>
  <c r="R39" i="2"/>
  <c r="R55" i="2"/>
  <c r="R54" i="2" s="1"/>
  <c r="R98" i="2"/>
  <c r="R81" i="2"/>
  <c r="R80" i="2" s="1"/>
  <c r="R59" i="2"/>
  <c r="J92" i="2"/>
  <c r="J91" i="2" s="1"/>
  <c r="I15" i="2"/>
  <c r="I14" i="2" s="1"/>
  <c r="R36" i="2"/>
  <c r="R66" i="2"/>
  <c r="R79" i="2"/>
  <c r="R78" i="2" s="1"/>
  <c r="I92" i="2"/>
  <c r="I91" i="2" s="1"/>
  <c r="L18" i="2"/>
  <c r="R32" i="2"/>
  <c r="R27" i="2"/>
  <c r="R23" i="2"/>
  <c r="R34" i="2"/>
  <c r="R43" i="2"/>
  <c r="R46" i="2"/>
  <c r="L72" i="2"/>
  <c r="G97" i="2"/>
  <c r="G92" i="2" s="1"/>
  <c r="G91" i="2" s="1"/>
  <c r="K53" i="2"/>
  <c r="K52" i="2" s="1"/>
  <c r="R65" i="2"/>
  <c r="P77" i="2"/>
  <c r="P76" i="2" s="1"/>
  <c r="Q92" i="2"/>
  <c r="Q91" i="2" s="1"/>
  <c r="M92" i="2"/>
  <c r="M91" i="2" s="1"/>
  <c r="R20" i="2"/>
  <c r="R22" i="2"/>
  <c r="R24" i="2"/>
  <c r="R35" i="2"/>
  <c r="R41" i="2"/>
  <c r="R50" i="2"/>
  <c r="G72" i="2"/>
  <c r="P15" i="2"/>
  <c r="P14" i="2" s="1"/>
  <c r="Q53" i="2"/>
  <c r="Q52" i="2" s="1"/>
  <c r="R64" i="2"/>
  <c r="R60" i="2"/>
  <c r="Q77" i="2"/>
  <c r="Q76" i="2" s="1"/>
  <c r="M77" i="2"/>
  <c r="M76" i="2" s="1"/>
  <c r="I77" i="2"/>
  <c r="I76" i="2" s="1"/>
  <c r="P92" i="2"/>
  <c r="P91" i="2" s="1"/>
  <c r="R58" i="2"/>
  <c r="R61" i="2"/>
  <c r="M15" i="2"/>
  <c r="M14" i="2" s="1"/>
  <c r="G82" i="2"/>
  <c r="H53" i="2"/>
  <c r="J15" i="2"/>
  <c r="J14" i="2" s="1"/>
  <c r="R17" i="2"/>
  <c r="R16" i="2" s="1"/>
  <c r="R19" i="2"/>
  <c r="G78" i="2"/>
  <c r="G18" i="2"/>
  <c r="R94" i="2"/>
  <c r="R93" i="2" s="1"/>
  <c r="R75" i="2"/>
  <c r="R74" i="2" s="1"/>
  <c r="R28" i="2"/>
  <c r="R37" i="2"/>
  <c r="Q15" i="2"/>
  <c r="Q14" i="2" s="1"/>
  <c r="R48" i="2"/>
  <c r="R57" i="2"/>
  <c r="O77" i="2"/>
  <c r="O76" i="2" s="1"/>
  <c r="N92" i="2"/>
  <c r="N91" i="2" s="1"/>
  <c r="H15" i="2"/>
  <c r="N53" i="2"/>
  <c r="N52" i="2" s="1"/>
  <c r="R99" i="2"/>
  <c r="R83" i="2"/>
  <c r="L33" i="2"/>
  <c r="O53" i="2"/>
  <c r="O52" i="2" s="1"/>
  <c r="L82" i="2"/>
  <c r="N77" i="2"/>
  <c r="N76" i="2" s="1"/>
  <c r="O92" i="2"/>
  <c r="O91" i="2" s="1"/>
  <c r="J77" i="2"/>
  <c r="J76" i="2" s="1"/>
  <c r="R87" i="2"/>
  <c r="K77" i="2"/>
  <c r="K76" i="2" s="1"/>
  <c r="J53" i="2"/>
  <c r="J52" i="2" s="1"/>
  <c r="R73" i="2"/>
  <c r="R72" i="2" s="1"/>
  <c r="G33" i="2"/>
  <c r="O15" i="2"/>
  <c r="O14" i="2" s="1"/>
  <c r="R30" i="2"/>
  <c r="R26" i="2"/>
  <c r="L21" i="2"/>
  <c r="R29" i="2"/>
  <c r="R25" i="2"/>
  <c r="K15" i="2"/>
  <c r="K14" i="2" s="1"/>
  <c r="R21" i="2" l="1"/>
  <c r="J44" i="15"/>
  <c r="R53" i="2"/>
  <c r="R52" i="2" s="1"/>
  <c r="J113" i="15"/>
  <c r="L114" i="15"/>
  <c r="J114" i="15" s="1"/>
  <c r="L110" i="15"/>
  <c r="L106" i="15" s="1"/>
  <c r="M114" i="15"/>
  <c r="M110" i="15"/>
  <c r="M106" i="15" s="1"/>
  <c r="M105" i="15" s="1"/>
  <c r="J60" i="15"/>
  <c r="J111" i="15"/>
  <c r="K110" i="15"/>
  <c r="K106" i="15" s="1"/>
  <c r="K105" i="15" s="1"/>
  <c r="J58" i="15"/>
  <c r="J47" i="15"/>
  <c r="J109" i="15"/>
  <c r="J56" i="15"/>
  <c r="J57" i="15"/>
  <c r="K116" i="15"/>
  <c r="J117" i="15"/>
  <c r="J49" i="15"/>
  <c r="K112" i="15"/>
  <c r="J112" i="15" s="1"/>
  <c r="J70" i="15"/>
  <c r="J107" i="15"/>
  <c r="J37" i="15"/>
  <c r="L13" i="15"/>
  <c r="L12" i="15" s="1"/>
  <c r="J104" i="15"/>
  <c r="J23" i="15"/>
  <c r="J102" i="15"/>
  <c r="K83" i="15"/>
  <c r="J17" i="15"/>
  <c r="H52" i="2"/>
  <c r="H14" i="2"/>
  <c r="P100" i="2"/>
  <c r="R38" i="2"/>
  <c r="L77" i="2"/>
  <c r="L76" i="2" s="1"/>
  <c r="R45" i="2"/>
  <c r="I100" i="2"/>
  <c r="G77" i="2"/>
  <c r="G76" i="2" s="1"/>
  <c r="R97" i="2"/>
  <c r="R92" i="2" s="1"/>
  <c r="R91" i="2" s="1"/>
  <c r="R18" i="2"/>
  <c r="L53" i="2"/>
  <c r="L52" i="2" s="1"/>
  <c r="G53" i="2"/>
  <c r="R33" i="2"/>
  <c r="Q100" i="2"/>
  <c r="N100" i="2"/>
  <c r="M100" i="2"/>
  <c r="L15" i="2"/>
  <c r="L14" i="2" s="1"/>
  <c r="R82" i="2"/>
  <c r="R77" i="2" s="1"/>
  <c r="R76" i="2" s="1"/>
  <c r="G15" i="2"/>
  <c r="O100" i="2"/>
  <c r="J100" i="2"/>
  <c r="K100" i="2"/>
  <c r="K115" i="15" l="1"/>
  <c r="J115" i="15" s="1"/>
  <c r="J116" i="15"/>
  <c r="J110" i="15"/>
  <c r="L105" i="15"/>
  <c r="J105" i="15" s="1"/>
  <c r="J106" i="15"/>
  <c r="K82" i="15"/>
  <c r="J82" i="15" s="1"/>
  <c r="J83" i="15"/>
  <c r="H100" i="2"/>
  <c r="G52" i="2"/>
  <c r="G14" i="2"/>
  <c r="L100" i="2"/>
  <c r="R15" i="2"/>
  <c r="R14" i="2" s="1"/>
  <c r="L127" i="15" l="1"/>
  <c r="G100" i="2"/>
  <c r="M14" i="15" l="1"/>
  <c r="M13" i="15" s="1"/>
  <c r="M12" i="15" s="1"/>
  <c r="M127" i="15" s="1"/>
  <c r="K14" i="15"/>
  <c r="J14" i="15" s="1"/>
  <c r="J15" i="15"/>
  <c r="K13" i="15" l="1"/>
  <c r="J13" i="15" s="1"/>
  <c r="K12" i="15" l="1"/>
  <c r="J12" i="15" s="1"/>
  <c r="K127" i="15" l="1"/>
  <c r="J127" i="15" s="1"/>
</calcChain>
</file>

<file path=xl/sharedStrings.xml><?xml version="1.0" encoding="utf-8"?>
<sst xmlns="http://schemas.openxmlformats.org/spreadsheetml/2006/main" count="1692" uniqueCount="613">
  <si>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</si>
  <si>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</si>
  <si>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</si>
  <si>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</si>
  <si>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</si>
  <si>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</si>
  <si>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</si>
  <si>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</si>
  <si>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</si>
  <si>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</si>
  <si>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</si>
  <si>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</si>
  <si>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</si>
  <si>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</si>
  <si>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</si>
  <si>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</si>
  <si>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</si>
  <si>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</si>
  <si>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</si>
  <si>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</si>
  <si>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</si>
  <si>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</si>
  <si>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</si>
  <si>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</si>
  <si>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</si>
  <si>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</si>
  <si>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</si>
  <si>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</si>
  <si>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</si>
  <si>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</si>
  <si>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</si>
  <si>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</si>
  <si>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</si>
  <si>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</si>
  <si>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</si>
  <si>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</si>
  <si>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</si>
  <si>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</si>
  <si>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</si>
  <si>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Утримання та навчально-тренувальна робота комунальних дитячо-юнацьких спортивних шкіл</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</si>
  <si>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</si>
  <si>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</si>
  <si>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</si>
  <si>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</si>
  <si>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</si>
  <si>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</si>
  <si>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</si>
  <si>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</si>
  <si>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</si>
  <si>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</si>
  <si>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</si>
  <si>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</si>
  <si>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</si>
  <si>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</si>
  <si>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</si>
  <si>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</si>
  <si>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</si>
  <si>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</si>
  <si>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</si>
  <si>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</si>
  <si>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</si>
  <si>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</si>
  <si>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</si>
  <si>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</si>
  <si>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</si>
  <si>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</si>
  <si>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</si>
  <si>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</si>
  <si>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</si>
  <si>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</si>
  <si>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</si>
  <si>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</si>
  <si>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</si>
  <si>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</si>
  <si>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</si>
  <si>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</si>
  <si>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</si>
  <si>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</si>
  <si>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</si>
  <si>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</si>
  <si>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</si>
  <si>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</si>
  <si>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</si>
  <si>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</si>
  <si>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</si>
  <si>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</si>
  <si>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</si>
  <si>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</si>
  <si>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</si>
  <si>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</si>
  <si>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</si>
  <si>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</si>
  <si>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</si>
  <si>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</si>
  <si>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</si>
  <si>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</si>
  <si>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</si>
  <si>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</si>
  <si>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</si>
  <si>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</si>
  <si>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</si>
  <si>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</si>
  <si>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</si>
  <si>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</si>
  <si>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</si>
  <si>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</si>
  <si>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</si>
  <si>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</si>
  <si>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</si>
  <si>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</si>
  <si>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</si>
  <si>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</si>
  <si>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</si>
  <si>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</si>
  <si>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</si>
  <si>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</si>
  <si>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</si>
  <si>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</si>
  <si>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</si>
  <si>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</si>
  <si>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</si>
  <si>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</si>
  <si>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</si>
  <si>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</si>
  <si>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</si>
  <si>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</si>
  <si>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</si>
  <si>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</si>
  <si>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</si>
  <si>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</si>
  <si>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</si>
  <si>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</si>
  <si>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</si>
  <si>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</si>
  <si>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</si>
  <si>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</si>
  <si>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</si>
  <si>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</si>
  <si>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</si>
  <si>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</si>
  <si>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</si>
  <si>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</si>
  <si>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</si>
  <si>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</si>
  <si>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</si>
  <si>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</si>
  <si>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</si>
  <si>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</si>
  <si>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</si>
  <si>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</si>
  <si>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</si>
  <si>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</si>
  <si>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</si>
  <si>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</si>
  <si>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</si>
  <si>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</si>
  <si>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</si>
  <si>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</si>
  <si>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</si>
  <si>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</si>
  <si>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</si>
  <si>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</si>
  <si>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</si>
  <si>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</si>
  <si>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</si>
  <si>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</si>
  <si>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</si>
  <si>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</si>
  <si>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Забезпечення діяльності інших закладів у сфері соціального захисту і соціального забезпечення</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</si>
  <si>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</si>
  <si>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</si>
  <si>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</si>
  <si>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</si>
  <si>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</si>
  <si>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</si>
  <si>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</si>
  <si>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</si>
  <si>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</si>
  <si>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</si>
  <si>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</si>
  <si>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</si>
  <si>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</si>
  <si>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</si>
  <si>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</si>
  <si>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</si>
  <si>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</si>
  <si>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</si>
  <si>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</si>
  <si>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</si>
  <si>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</si>
  <si>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</si>
  <si>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</si>
  <si>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</si>
  <si>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</si>
  <si>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</si>
  <si>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</si>
  <si>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</si>
  <si>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</si>
  <si>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</si>
  <si>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</si>
  <si>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</si>
  <si>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</si>
  <si>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</si>
  <si>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</si>
  <si>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</si>
  <si>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</si>
  <si>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</si>
  <si>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</si>
  <si>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</si>
  <si>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</si>
  <si>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</si>
  <si>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</si>
  <si>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</si>
  <si>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</si>
  <si>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</si>
  <si>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</si>
  <si>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</si>
  <si>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</si>
  <si>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</si>
  <si>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</si>
  <si>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</si>
  <si>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</si>
  <si>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</si>
  <si>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</si>
  <si>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</si>
  <si>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</si>
  <si>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</si>
  <si>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</si>
  <si>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</si>
  <si>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</si>
  <si>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</si>
  <si>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</si>
  <si>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</si>
  <si>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</si>
  <si>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</si>
  <si>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</si>
  <si>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</si>
  <si>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</si>
  <si>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</si>
  <si>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</si>
  <si>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</si>
  <si>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</si>
  <si>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</si>
  <si>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</si>
  <si>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</si>
  <si>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</si>
  <si>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</si>
  <si>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</si>
  <si>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</si>
  <si>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</si>
  <si>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</si>
  <si>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</si>
  <si>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</si>
  <si>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</si>
  <si>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</si>
  <si>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</si>
  <si>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</si>
  <si>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</si>
  <si>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</si>
  <si>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</si>
  <si>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</si>
  <si>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</si>
  <si>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</si>
  <si>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</si>
  <si>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</si>
  <si>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</si>
  <si>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</si>
  <si>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</si>
  <si>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</si>
  <si>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</si>
  <si>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</si>
  <si>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</si>
  <si>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</si>
  <si>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</si>
  <si>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</si>
  <si>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</si>
  <si>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</si>
  <si>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</si>
  <si>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</si>
  <si>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</si>
  <si>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</si>
  <si>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</si>
  <si>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</si>
  <si>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</si>
  <si>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</si>
  <si>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</si>
  <si>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</si>
  <si>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</si>
  <si>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</si>
  <si>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</si>
  <si>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</si>
  <si>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</si>
  <si>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</si>
  <si>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</si>
  <si>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</si>
  <si>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</si>
  <si>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</si>
  <si>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</si>
  <si>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</si>
  <si>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</si>
  <si>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</si>
  <si>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</si>
  <si>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</si>
  <si>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</si>
  <si>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</si>
  <si>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</si>
  <si>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</si>
  <si>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</si>
  <si>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</si>
  <si>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</si>
  <si>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</si>
  <si>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</si>
  <si>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</si>
  <si>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</si>
  <si>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</si>
  <si>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</si>
  <si>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</si>
  <si>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</si>
  <si>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</si>
  <si>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</si>
  <si>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</si>
  <si>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</si>
  <si>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</si>
  <si>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</si>
  <si>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</si>
  <si>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</si>
  <si>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</si>
  <si>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</si>
  <si>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</si>
  <si>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</si>
  <si>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</si>
  <si>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</si>
  <si>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</si>
  <si>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</si>
  <si>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</si>
  <si>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</si>
  <si>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</si>
  <si>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</si>
  <si>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</si>
  <si>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</si>
  <si>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</si>
  <si>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</si>
  <si>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цілісним майновим комплексом та іншим державним майном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</si>
  <si>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</si>
  <si>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</si>
  <si>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</si>
  <si>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</si>
  <si>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</si>
  <si>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</si>
  <si>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</si>
  <si>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</si>
  <si>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</si>
  <si>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</si>
  <si>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</si>
  <si>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</si>
  <si>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</si>
  <si>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</si>
  <si>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</si>
  <si>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</si>
  <si>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</si>
  <si>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</si>
  <si>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</si>
  <si>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</si>
  <si>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</si>
  <si>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</si>
  <si>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</si>
  <si>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</si>
  <si>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</si>
  <si>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</si>
  <si>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</si>
  <si>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</si>
  <si>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</si>
  <si>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</si>
  <si>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</si>
  <si>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</si>
  <si>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</si>
  <si>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</si>
  <si>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</si>
  <si>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</si>
  <si>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</si>
  <si>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</si>
  <si>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</si>
  <si>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</si>
  <si>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</si>
  <si>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</si>
  <si>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</si>
  <si>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</si>
  <si>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41040000</t>
  </si>
  <si>
    <t>Дотації з місцевих бюджетів іншим місцевим бюджетам</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</si>
  <si>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</si>
  <si>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</si>
  <si>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</si>
  <si>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</si>
  <si>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</si>
  <si>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</si>
  <si>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</si>
  <si>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</si>
  <si>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</si>
  <si>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</si>
  <si>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</si>
  <si>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</si>
  <si>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</si>
  <si>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Інші заходи громадського порядку та безпеки</t>
  </si>
  <si>
    <t>бюджету Лисянської селищної територіальної громади на 2024 рік</t>
  </si>
  <si>
    <t>видатків бюджету Лисянської селищної територіальної громади на 2024 рік</t>
  </si>
  <si>
    <t>Податок на доходи фізичних осіб у вигляді мінімального податкового зобов’язання, що підлягає сплаті фізичними особами</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</si>
  <si>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</si>
  <si>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</si>
  <si>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 4</t>
  </si>
  <si>
    <t>Міжбюджетні трансферти на 2024 рік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</si>
  <si>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</si>
  <si>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</si>
  <si>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</si>
  <si>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</si>
  <si>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</si>
  <si>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</si>
  <si>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</si>
  <si>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</si>
  <si>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Інші дотації з місцевого бюджету</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</si>
  <si>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</si>
  <si>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</si>
  <si>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</si>
  <si>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</si>
  <si>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</si>
  <si>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</si>
  <si>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</si>
  <si>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</si>
  <si>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</si>
  <si>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</si>
  <si>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</si>
  <si>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</si>
  <si>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</si>
  <si>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</si>
  <si>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</si>
  <si>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</si>
  <si>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</si>
  <si>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</si>
  <si>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</si>
  <si>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</si>
  <si>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</si>
  <si>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</si>
  <si>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</si>
  <si>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</si>
  <si>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</si>
  <si>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</si>
  <si>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</si>
  <si>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</si>
  <si>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</si>
  <si>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</si>
  <si>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</si>
  <si>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</si>
  <si>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</si>
  <si>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</si>
  <si>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</si>
  <si>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</si>
  <si>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Розподіл витрат бюджету Лисянської селищної територіальної громади на реалізацію місцевих/регіональних програм у 2024 році</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</si>
  <si>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</si>
  <si>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</si>
  <si>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</si>
  <si>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</si>
  <si>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</si>
  <si>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</si>
  <si>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</si>
  <si>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</si>
  <si>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</si>
  <si>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</si>
  <si>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</si>
  <si>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</si>
  <si>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"Збереження архівних фондів та документів тимчасового зберігання по Трудовому архіву Лисянської селищної ради на 2022-2024 роки"</t>
  </si>
  <si>
    <t>рішення сесії від 21.12.2021 № 23-29/VIII</t>
  </si>
  <si>
    <t>Програма "Питна вода Лисянської селищної ради на 2023-2026 роки"</t>
  </si>
  <si>
    <t>рішення сесії від 05.04.2023 № 34-7/VIII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</si>
  <si>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</si>
  <si>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</si>
  <si>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</si>
  <si>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</si>
  <si>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</si>
  <si>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"Шкільний автобус" на 2022-2024 роки</t>
  </si>
  <si>
    <t>рішення сесії від 25.01.2022 №24-6/VIIІ</t>
  </si>
  <si>
    <t>Програма розвитку фізичної культури та спорту Лисянської територіальної громади на 2023-2025 роки</t>
  </si>
  <si>
    <t>рішення сесії від 16.02.2023 № 33-2/VIIІ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</si>
  <si>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</si>
  <si>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</si>
  <si>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</si>
  <si>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</si>
  <si>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</si>
  <si>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</si>
  <si>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</si>
  <si>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2024 рік</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</si>
  <si>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</si>
  <si>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</si>
  <si>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</si>
  <si>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</si>
  <si>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</si>
  <si>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</si>
  <si>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</si>
  <si>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рішення сесії від 21.12.2023 № 48-9/VIII</t>
  </si>
  <si>
    <t>рішення сесії від 21.12.2023 № 48-8/VIII</t>
  </si>
  <si>
    <t>рішення сесії від 21.12.2023 № 48-7/VIII</t>
  </si>
  <si>
    <t>рішення сесії від 21.12.2023 № 48-27/VIII</t>
  </si>
  <si>
    <t>рішення сесії від 21.12.2023 № 48-11/VIII</t>
  </si>
  <si>
    <t>рішення сесії від 21.12.2023 № 48-28/VIII</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</si>
  <si>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2024 рік</t>
  </si>
  <si>
    <t>Додаток № 2</t>
  </si>
  <si>
    <t>ФІНАНСУВАННЯ</t>
  </si>
  <si>
    <t>Найменування 
згідно з Класифікацією фінансування бюджету</t>
  </si>
  <si>
    <t>Внутрішнє фінансування</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</si>
  <si>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</si>
  <si>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</si>
  <si>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</si>
  <si>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</si>
  <si>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тому числі за рахунок коштів селищного бюджету</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</si>
  <si>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</si>
  <si>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</si>
  <si>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</si>
  <si>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</si>
  <si>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</si>
  <si>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Загальне фінансування</t>
  </si>
  <si>
    <t>Фінансування за активними операціями</t>
  </si>
  <si>
    <t>Зміни обсягів бюджетних коштів</t>
  </si>
  <si>
    <t>Бюджет Смілянської міської територіальної громади</t>
  </si>
  <si>
    <t>Додаток № 5</t>
  </si>
  <si>
    <t>рішення сесії від 18.02.2022 № 25-30/VIII</t>
  </si>
  <si>
    <t>Програма організації та фінансування у 2022-2024 роках громадських робіт в Лисянській селищній територіальній громаді</t>
  </si>
  <si>
    <t>Субвенція з місцевого бюджету за рахунок залишку коштів освітньої субвенції, що утворився на початок бюджетного періоду</t>
  </si>
  <si>
    <t>24000000</t>
  </si>
  <si>
    <t>24060000</t>
  </si>
  <si>
    <t>24060300</t>
  </si>
  <si>
    <t>Інші неподаткові надходження  </t>
  </si>
  <si>
    <t>Додаток №6</t>
  </si>
  <si>
    <r>
      <rPr>
        <b/>
        <sz val="11"/>
        <color indexed="8"/>
        <rFont val="Arial"/>
        <family val="2"/>
        <charset val="204"/>
      </rPr>
      <t>Обсяги капітальних вкладень бюджету у розрізі інвестиційних проектів</t>
    </r>
  </si>
  <si>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</si>
  <si>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</si>
  <si>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</si>
  <si>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</si>
  <si>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</si>
  <si>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Капітальний ремонт теплотраси в Лисянському ліцеї №2</t>
  </si>
  <si>
    <t>Капітальний ремонт по монтажу системи пожежної сигналізації та оповіщення про пожежу, вогнебіозахисту  дерев’яних конструкцій  покрівлі Почапинської гімназії Лисянської селищної ради, Черкаської області, с. Почапинці, вул.Шевченка,8</t>
  </si>
  <si>
    <t>Капітальний ремонт системи опалення- установлення твердопаливного котла в Шестеринській початковій школі -філії опорного закладу “Лисянський ліцей №1”</t>
  </si>
  <si>
    <t>Капітальний ремонт із заміни покрівлі корпусу літ. Б Лисянський ліцей №2 Лисянської селищної ради Черкаської області</t>
  </si>
  <si>
    <t>Капітальний ремонт із заміною існуючих заповнень віконних прорізів в Лисянський Будинок дитячої та юнацької творчості Лисянської селищної ради Черкаської області</t>
  </si>
  <si>
    <t>Капітальний ремонт із заміною існуючих заповнень віконних прорізів в опорному закладі “Лисянський ліцей №1“ Лисянської селищної ради Черкаської області</t>
  </si>
  <si>
    <t xml:space="preserve">Капітальний ремонт із заміною існуючих заповнень віконних прорізів в Почапинській гімназії Лисянської селищної ради Черкаської області </t>
  </si>
  <si>
    <t>Капітальний ремонт із заміною існуючих заповнень віконних та дверних прорізів в Лисянський ліцей №2 Лисянської селищної ради Черкаської області</t>
  </si>
  <si>
    <t>Капітальний ремонт із заміною існуючих заповнень дверних прорізів в закладі дошкільної освіти ясла-садок «Веселка»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</si>
  <si>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закладі дошкільної освіти ясла-садок «Малятко»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</si>
  <si>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Петрівсько-Попівській початковій школі-філії опорного закладу "Боярський ліцей" Лисянської селищної ради Черкаської області</t>
  </si>
  <si>
    <t>Капітальний ремонт із заміною існуючих заповнень дверних та  віконних прорізів в опорному закладі "Боярський ліцей" Лисянської селищної ради Черкаської області</t>
  </si>
  <si>
    <t>Капітальний ремонт благоустрою території дитячої установи “Веселка”</t>
  </si>
  <si>
    <t>капітальний ремонт даху дитячої установи “Веселка” по вул. Небесної Сотні,12 в смт Лисянка, Черкаської області</t>
  </si>
  <si>
    <t>Капітальний ремонт котельні з встановленням додаткового обладнання та заміною трубопроводів опалення комунального закладу “Лисянська загальноосвітня школа І—ІІІ ступенів № 2” Лисянської селищної ради Черкаської області, по вул. Небесної Сотні, 10, смт Лисянка Черкаської області</t>
  </si>
  <si>
    <t>капітальний ремонт харчоблоку дитячої установи “Веселка” по вул. Небесної Сотні,12 в смт Лисянка, Черкаської області</t>
  </si>
  <si>
    <t>Капітальний ремонт харчового блоку в Лисянському ліцеї №2 Лисянської селищної ради Черкаської області</t>
  </si>
  <si>
    <t>Капітальний ремонт частини приміщень 1-го поверху КНП "Лисянська територіальна лікарня" Лисянської селищної ради Черкаської області  за адресою: вул.Михайла Грушевського,51, смт.Лисянка Звенигородського району Черкаської області</t>
  </si>
  <si>
    <t>Обсяг капітальних вкладень місцевого бюджету у 2024 році, гривень</t>
  </si>
  <si>
    <t xml:space="preserve">Очікуваний рівень готовності проекту на кінець 2024  року, % </t>
  </si>
  <si>
    <t>у 2024 році</t>
  </si>
  <si>
    <t>41040400</t>
  </si>
  <si>
    <t>Програма функціонування ветеранського простору на 2024-2026 роки</t>
  </si>
  <si>
    <t>рішення сесії від 21.02.2024 № 49-1/VIII</t>
  </si>
  <si>
    <t>в редакції рішення селищної ради  від 11.04.2024 № 52-2/VIII</t>
  </si>
  <si>
    <t>Програма підтримки обдарованої учнівської молоді у Лисянській територіальній громаді на 2022-2027 роки</t>
  </si>
  <si>
    <t>Програма підтримки заходів з мобілізаційної підготовки та територіальної оборони Лисянської селищної територіальної громади на  2024-2026 роки</t>
  </si>
  <si>
    <t>рішення сесії від 21.12.2021 № 23-15/VIII</t>
  </si>
  <si>
    <t>рішення сесії від 21.12.2023 № 48-11 /VIII</t>
  </si>
  <si>
    <t>0611291</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</si>
  <si>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</si>
  <si>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</si>
  <si>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</si>
  <si>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7691</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</si>
  <si>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</si>
  <si>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</si>
  <si>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рішення сесії від 21.12.2023 № 48-5/VIIІ</t>
  </si>
  <si>
    <t>"Про бюджет Лисянської селищної територіальної громади на 2024 рік" (2354000000) в редакції рішення селищної ради від 16.05.2024 № 53-1/VIII</t>
  </si>
  <si>
    <t>Капітальний ремонт з заходами енергозбереження та енергоефективності даху та покрівлі  нежитлової будівлі (котельні) Лисянської селищної ради за адресою: смт.Лисянка пл. Миру, 37 Звенигородського району Черкаської області</t>
  </si>
  <si>
    <t>Капітальний ремонт покрівлі без втручання в несучі конструкції Лисянського  будинку культури</t>
  </si>
  <si>
    <t>Програма профідактики злочинності на території обслуговування Лисянської селищної територіальної громади на  2021 - 2025 роки</t>
  </si>
  <si>
    <t>Капітальний ремонт з заходами енергозбереження та енергоефективності частини даху та покрівлі закладу дошкільної освіти ясла-садок “Ромашка” відділу освіти Лисянської селищної ради Звенигородського району Черкаської області за адресою вулиця Незалежності 2 смт.Лисянка).</t>
  </si>
  <si>
    <t>рішення сесії від 27.05.2021   № 13-23/VIII</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</si>
  <si>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</si>
  <si>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0611182</t>
  </si>
  <si>
    <t xml:space="preserve">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</si>
  <si>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</si>
  <si>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</si>
  <si>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Субвенція з державного бюджету місцевим бюджетам на забезпечення харчуванням учнів початкових класів загальної середньої освіти </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</si>
  <si>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</si>
  <si>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</si>
  <si>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загальної середньої освіти</t>
  </si>
  <si>
    <t xml:space="preserve">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 </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</si>
  <si>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</si>
  <si>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</si>
  <si>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</si>
  <si>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</si>
  <si>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1292</t>
  </si>
  <si>
    <t>Програма підтримки державної політики у сфері казначейського обслуговування бюджетних коштів у Лисянській селищній територіальній громаді на 2024 рік</t>
  </si>
  <si>
    <t>рішення сесії № 58-3/VIII від 15.10.2024</t>
  </si>
  <si>
    <t xml:space="preserve">Капітальний ремонт з заходами енергозбереження та енергоефективності кімнати (розміщення 1-го класу) корпусу літ.Б Лисянського ліцею №2 Лисянської селищної ради за адресою: вул.Небесної сотні, 10  смт Лисянка </t>
  </si>
  <si>
    <t>2024-2024</t>
  </si>
  <si>
    <t>Фінансування  витрат, пов’язаних із проведенням навчання Захист Вітчизни</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</si>
  <si>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</si>
  <si>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 xml:space="preserve">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t>
  </si>
  <si>
    <t>облаштування ветеранських просторів (хабів</t>
  </si>
  <si>
    <t>Бюджет Стеблівської селищної територіальної громади</t>
  </si>
  <si>
    <t>0213193</t>
  </si>
  <si>
    <t>Забнзпечення діяльності інших закладів у сфері соціального захисту і соціального забезпечення</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</si>
  <si>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05.12.2024 № 60-2/VIII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</si>
  <si>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05.12.2024 № 60-2/VIII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</si>
  <si>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24.12.2024 № 61-15/VIII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</si>
  <si>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24.12.2024 № 61-15/VIII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</si>
  <si>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24.12.2024 № 61-15/VIII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</si>
  <si>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24.12.2024 № 61-15/VIII </t>
  </si>
  <si>
    <t xml:space="preserve">Субвенція з державного бюджету місцевим бюджетам на забезпечення харчуванням учнів початкових класів закладів загальної середньої освіти </t>
  </si>
  <si>
    <t>Субвенція з державного бюджету місцевим бюджетам на забезпечення харчуванням учнів початкових класів закладів загальної середньої освіти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</si>
</sst>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57">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Cyr"/>
      <charset val="204"/>
    </font>
    <font>
      <sz val="11"/>
      <color theme="1"/>
      <name val="Calibri"/>
      <family val="2"/>
      <scheme val="minor"/>
    </font>
    <font>
      <sz val="10"/>
      <name val="Arial"/>
      <family val="2"/>
      <charset val="204"/>
    </font>
    <font>
      <sz val="10"/>
      <name val="Times New Roman"/>
      <family val="1"/>
      <charset val="204"/>
    </font>
    <font>
      <b/>
      <sz val="8"/>
      <color indexed="8"/>
      <name val="Arial"/>
      <family val="2"/>
      <charset val="204"/>
    </font>
    <font>
      <sz val="8"/>
      <name val="Arial"/>
      <family val="2"/>
      <charset val="204"/>
    </font>
    <font>
      <b/>
      <sz val="11"/>
      <color theme="1"/>
      <name val="Calibri"/>
      <family val="2"/>
      <charset val="204"/>
      <scheme val="minor"/>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theme="1"/>
      <name val="Calibri"/>
      <family val="2"/>
      <scheme val="minor"/>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b/>
      <sz val="11"/>
      <name val="Times New Roman"/>
      <family val="1"/>
      <charset val="204"/>
    </font>
    <font>
      <b/>
      <sz val="11"/>
      <name val="Arial"/>
      <family val="2"/>
      <charset val="204"/>
    </font>
    <font>
      <b/>
      <sz val="12"/>
      <name val="Times New Roman"/>
      <family val="1"/>
      <charset val="204"/>
    </font>
    <font>
      <sz val="9"/>
      <name val="Times New Roman"/>
      <family val="1"/>
      <charset val="204"/>
    </font>
    <font>
      <b/>
      <sz val="10"/>
      <name val="Arial Cyr"/>
      <charset val="204"/>
    </font>
    <font>
      <sz val="11"/>
      <name val="Times New Roman"/>
      <family val="1"/>
      <charset val="204"/>
    </font>
    <font>
      <sz val="11"/>
      <color indexed="8"/>
      <name val="Times New Roman"/>
      <family val="1"/>
      <charset val="204"/>
    </font>
    <font>
      <i/>
      <sz val="10"/>
      <name val="Arial Cyr"/>
      <charset val="204"/>
    </font>
    <font>
      <i/>
      <sz val="11"/>
      <name val="Times New Roman"/>
      <family val="1"/>
      <charset val="204"/>
    </font>
    <font>
      <i/>
      <sz val="11"/>
      <color indexed="8"/>
      <name val="Times New Roman"/>
      <family val="1"/>
      <charset val="204"/>
    </font>
    <font>
      <sz val="14"/>
      <name val="Times New Roman"/>
      <family val="1"/>
      <charset val="204"/>
    </font>
    <font>
      <b/>
      <sz val="8"/>
      <color indexed="8"/>
      <name val="Times New Roman"/>
      <family val="1"/>
      <charset val="204"/>
    </font>
    <font>
      <sz val="8"/>
      <color indexed="8"/>
      <name val="Times New Roman"/>
      <family val="1"/>
      <charset val="204"/>
    </font>
    <font>
      <b/>
      <sz val="7"/>
      <color indexed="8"/>
      <name val="Arial"/>
      <family val="2"/>
      <charset val="204"/>
    </font>
    <font>
      <sz val="7"/>
      <color indexed="8"/>
      <name val="Arial"/>
      <family val="2"/>
      <charset val="204"/>
    </font>
    <font>
      <sz val="8"/>
      <name val="Arial"/>
      <family val="2"/>
      <charset val="204"/>
    </font>
    <font>
      <sz val="7"/>
      <name val="Arial"/>
      <family val="2"/>
      <charset val="204"/>
    </font>
    <font>
      <sz val="6"/>
      <name val="Arial"/>
      <family val="2"/>
      <charset val="204"/>
    </font>
  </fonts>
  <fills count="5">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FFFF00"/>
        <bgColor indexed="64"/>
      </patternFill>
    </fill>
  </fills>
  <borders count="8">
    <border>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s>
  <cellStyleXfs count="8">
    <xf numFmtId="0" fontId="0" fillId="0" borderId="0"/>
    <xf numFmtId="0" fontId="16" fillId="0" borderId="0"/>
    <xf numFmtId="0" fontId="17" fillId="0" borderId="0"/>
    <xf numFmtId="0" fontId="18" fillId="0" borderId="0"/>
    <xf numFmtId="0" fontId="19" fillId="0" borderId="0"/>
    <xf numFmtId="0" fontId="18" fillId="0" borderId="0"/>
    <xf numFmtId="0" fontId="20" fillId="0" borderId="0"/>
    <xf numFmtId="0" fontId="16" fillId="0" borderId="0"/>
  </cellStyleXfs>
  <cellXfs count="235">
    <xf numFmtId="0" fontId="0" fillId="0" borderId="0" xfId="0"/>
    <xf numFmtId="0" fontId="1" fillId="0" borderId="0" xfId="0" applyFont="1" applyAlignment="1">
      <alignment horizontal="left" vertical="top" wrapText="1"/>
    </xf>
    <xf numFmtId="4" fontId="8" fillId="0" borderId="2" xfId="0" applyNumberFormat="1" applyFont="1" applyBorder="1" applyAlignment="1">
      <alignment horizontal="right" vertical="center" wrapText="1"/>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4" fontId="8" fillId="2" borderId="2"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4" fontId="8" fillId="3" borderId="2" xfId="0" applyNumberFormat="1" applyFont="1" applyFill="1" applyBorder="1" applyAlignment="1">
      <alignment horizontal="right" vertical="center" wrapText="1"/>
    </xf>
    <xf numFmtId="4" fontId="14" fillId="3" borderId="2" xfId="0" applyNumberFormat="1" applyFont="1" applyFill="1" applyBorder="1" applyAlignment="1">
      <alignment horizontal="right" vertical="center" wrapText="1"/>
    </xf>
    <xf numFmtId="49" fontId="15"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top" wrapText="1"/>
    </xf>
    <xf numFmtId="4" fontId="0" fillId="0" borderId="0" xfId="0" applyNumberFormat="1"/>
    <xf numFmtId="0" fontId="3" fillId="0" borderId="2" xfId="0" quotePrefix="1" applyFont="1" applyBorder="1" applyAlignment="1">
      <alignment horizontal="center" vertical="center" wrapText="1"/>
    </xf>
    <xf numFmtId="0" fontId="19" fillId="0" borderId="0" xfId="0" applyFont="1"/>
    <xf numFmtId="49" fontId="3" fillId="0" borderId="2" xfId="0" applyNumberFormat="1" applyFont="1" applyBorder="1" applyAlignment="1">
      <alignment horizontal="center" vertical="center" wrapText="1"/>
    </xf>
    <xf numFmtId="0" fontId="9" fillId="0" borderId="2" xfId="0" applyFont="1" applyBorder="1" applyAlignment="1">
      <alignment horizontal="center" vertical="top" wrapText="1"/>
    </xf>
    <xf numFmtId="0" fontId="5" fillId="0" borderId="2" xfId="0" applyFont="1" applyBorder="1" applyAlignment="1">
      <alignment horizontal="center" vertical="top" wrapText="1"/>
    </xf>
    <xf numFmtId="4" fontId="10" fillId="0" borderId="2" xfId="0" applyNumberFormat="1" applyFont="1" applyBorder="1" applyAlignment="1">
      <alignment horizontal="right" vertical="top"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9" fillId="0" borderId="0" xfId="4"/>
    <xf numFmtId="0" fontId="10" fillId="0" borderId="0" xfId="4" applyFont="1" applyAlignment="1">
      <alignment horizontal="right"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4" fontId="25" fillId="0" borderId="2" xfId="4" applyNumberFormat="1" applyFont="1" applyBorder="1" applyAlignment="1">
      <alignment horizontal="right" vertical="top" wrapText="1"/>
    </xf>
    <xf numFmtId="4" fontId="26" fillId="0" borderId="2" xfId="4" applyNumberFormat="1" applyFont="1" applyBorder="1" applyAlignment="1">
      <alignment horizontal="right" vertical="top" wrapText="1"/>
    </xf>
    <xf numFmtId="0" fontId="30" fillId="0" borderId="0" xfId="4" applyFont="1" applyAlignment="1">
      <alignment horizontal="left" vertical="top" wrapText="1"/>
    </xf>
    <xf numFmtId="0" fontId="31" fillId="0" borderId="0" xfId="4" applyFont="1"/>
    <xf numFmtId="2" fontId="25" fillId="0" borderId="2" xfId="4" applyNumberFormat="1" applyFont="1" applyBorder="1" applyAlignment="1">
      <alignment horizontal="right" vertical="top" wrapText="1"/>
    </xf>
    <xf numFmtId="2" fontId="26" fillId="0" borderId="2" xfId="4" applyNumberFormat="1" applyFont="1" applyBorder="1" applyAlignment="1">
      <alignment horizontal="right" vertical="top" wrapText="1"/>
    </xf>
    <xf numFmtId="4" fontId="25" fillId="0" borderId="2" xfId="4" applyNumberFormat="1" applyFont="1" applyBorder="1" applyAlignment="1">
      <alignment horizontal="right" vertical="center" wrapText="1"/>
    </xf>
    <xf numFmtId="0" fontId="32" fillId="0" borderId="0" xfId="4" applyFont="1" applyAlignment="1">
      <alignment horizontal="left" vertical="top" wrapText="1"/>
    </xf>
    <xf numFmtId="0" fontId="26" fillId="0" borderId="0" xfId="4" applyFont="1" applyAlignment="1">
      <alignment horizontal="right" vertical="top" wrapText="1"/>
    </xf>
    <xf numFmtId="0" fontId="26" fillId="0" borderId="2" xfId="4" applyFont="1" applyBorder="1" applyAlignment="1">
      <alignment horizontal="center" vertical="center" wrapText="1"/>
    </xf>
    <xf numFmtId="0" fontId="25" fillId="0" borderId="2" xfId="5" applyFont="1" applyBorder="1" applyAlignment="1">
      <alignment horizontal="center" vertical="top" wrapText="1"/>
    </xf>
    <xf numFmtId="2" fontId="34" fillId="0" borderId="2" xfId="4" applyNumberFormat="1" applyFont="1" applyBorder="1" applyAlignment="1">
      <alignment horizontal="right" vertical="top" wrapText="1"/>
    </xf>
    <xf numFmtId="0" fontId="26" fillId="0" borderId="2" xfId="5" applyFont="1" applyBorder="1" applyAlignment="1">
      <alignment horizontal="center" vertical="top" wrapText="1"/>
    </xf>
    <xf numFmtId="2" fontId="16" fillId="0" borderId="2" xfId="4" applyNumberFormat="1" applyFont="1" applyBorder="1" applyAlignment="1">
      <alignment horizontal="right" vertical="top" wrapText="1"/>
    </xf>
    <xf numFmtId="0" fontId="26" fillId="0" borderId="0" xfId="5" applyFont="1" applyAlignment="1">
      <alignment horizontal="center" vertical="top" wrapText="1"/>
    </xf>
    <xf numFmtId="0" fontId="19" fillId="0" borderId="0" xfId="4" applyAlignment="1">
      <alignment horizontal="center" vertical="top" wrapText="1"/>
    </xf>
    <xf numFmtId="0" fontId="26" fillId="0" borderId="0" xfId="5" applyFont="1" applyAlignment="1">
      <alignment horizontal="left" vertical="top" wrapText="1"/>
    </xf>
    <xf numFmtId="0" fontId="19" fillId="0" borderId="0" xfId="4" applyAlignment="1">
      <alignment horizontal="left" vertical="top" wrapText="1"/>
    </xf>
    <xf numFmtId="2" fontId="26" fillId="0" borderId="0" xfId="4"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2" xfId="0" applyNumberFormat="1" applyFont="1" applyBorder="1" applyAlignment="1">
      <alignment horizontal="right" vertical="center" wrapText="1"/>
    </xf>
    <xf numFmtId="0" fontId="37" fillId="0" borderId="0" xfId="4" applyFont="1"/>
    <xf numFmtId="49" fontId="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36" fillId="0" borderId="2" xfId="0" applyFont="1" applyBorder="1" applyAlignment="1">
      <alignment horizontal="left" vertical="center" wrapText="1"/>
    </xf>
    <xf numFmtId="0" fontId="16" fillId="0" borderId="0" xfId="7"/>
    <xf numFmtId="0" fontId="42" fillId="0" borderId="0" xfId="7" applyFont="1"/>
    <xf numFmtId="0" fontId="41" fillId="0" borderId="6" xfId="7" applyFont="1" applyBorder="1" applyAlignment="1">
      <alignment horizontal="center" vertical="center" wrapText="1"/>
    </xf>
    <xf numFmtId="0" fontId="33" fillId="0" borderId="6" xfId="7" applyFont="1" applyBorder="1" applyAlignment="1">
      <alignment horizontal="center" vertical="center" wrapText="1"/>
    </xf>
    <xf numFmtId="0" fontId="43" fillId="0" borderId="6" xfId="7" applyFont="1" applyBorder="1" applyAlignment="1">
      <alignment vertical="center"/>
    </xf>
    <xf numFmtId="0" fontId="43" fillId="0" borderId="6" xfId="7" applyFont="1" applyBorder="1" applyAlignment="1">
      <alignment vertical="center" wrapText="1"/>
    </xf>
    <xf numFmtId="4" fontId="39" fillId="0" borderId="6" xfId="7" applyNumberFormat="1" applyFont="1" applyBorder="1" applyAlignment="1">
      <alignment horizontal="right"/>
    </xf>
    <xf numFmtId="0" fontId="16" fillId="0" borderId="0" xfId="7" applyAlignment="1">
      <alignment vertical="top"/>
    </xf>
    <xf numFmtId="0" fontId="17" fillId="0" borderId="6" xfId="7" applyFont="1" applyBorder="1" applyAlignment="1">
      <alignment vertical="center"/>
    </xf>
    <xf numFmtId="0" fontId="17" fillId="0" borderId="6" xfId="7" applyFont="1" applyBorder="1" applyAlignment="1">
      <alignment vertical="center" wrapText="1"/>
    </xf>
    <xf numFmtId="4" fontId="44" fillId="0" borderId="6" xfId="7" applyNumberFormat="1" applyFont="1" applyBorder="1" applyAlignment="1">
      <alignment horizontal="right"/>
    </xf>
    <xf numFmtId="2" fontId="16" fillId="0" borderId="0" xfId="7" applyNumberFormat="1" applyAlignment="1">
      <alignment vertical="top"/>
    </xf>
    <xf numFmtId="4" fontId="16" fillId="0" borderId="0" xfId="7" applyNumberFormat="1" applyAlignment="1">
      <alignment vertical="top"/>
    </xf>
    <xf numFmtId="4" fontId="45" fillId="0" borderId="6" xfId="7" applyNumberFormat="1" applyFont="1" applyBorder="1" applyAlignment="1">
      <alignment horizontal="right" wrapText="1"/>
    </xf>
    <xf numFmtId="0" fontId="46" fillId="0" borderId="6" xfId="7" applyFont="1" applyBorder="1" applyAlignment="1">
      <alignment vertical="center" wrapText="1"/>
    </xf>
    <xf numFmtId="4" fontId="47" fillId="0" borderId="6" xfId="7" applyNumberFormat="1" applyFont="1" applyBorder="1" applyAlignment="1">
      <alignment horizontal="right"/>
    </xf>
    <xf numFmtId="4" fontId="48" fillId="0" borderId="6" xfId="7" applyNumberFormat="1" applyFont="1" applyBorder="1" applyAlignment="1">
      <alignment horizontal="right" wrapText="1"/>
    </xf>
    <xf numFmtId="4" fontId="46" fillId="0" borderId="6" xfId="2" applyNumberFormat="1" applyFont="1" applyBorder="1" applyAlignment="1">
      <alignment horizontal="right"/>
    </xf>
    <xf numFmtId="0" fontId="43" fillId="0" borderId="6" xfId="7" applyFont="1" applyBorder="1" applyAlignment="1">
      <alignment horizontal="center" vertical="center"/>
    </xf>
    <xf numFmtId="0" fontId="49" fillId="0" borderId="0" xfId="7" applyFont="1"/>
    <xf numFmtId="0" fontId="33" fillId="0" borderId="0" xfId="3" applyFont="1"/>
    <xf numFmtId="0" fontId="14" fillId="0" borderId="2" xfId="4" applyFont="1" applyBorder="1" applyAlignment="1">
      <alignment horizontal="center" vertical="center" wrapText="1"/>
    </xf>
    <xf numFmtId="0" fontId="10" fillId="0" borderId="2" xfId="4" applyFont="1" applyBorder="1" applyAlignment="1">
      <alignment horizontal="center" vertical="center" wrapText="1"/>
    </xf>
    <xf numFmtId="0" fontId="2" fillId="0" borderId="2" xfId="4" applyFont="1" applyBorder="1" applyAlignment="1">
      <alignment horizontal="center" vertical="center" wrapText="1"/>
    </xf>
    <xf numFmtId="0" fontId="13" fillId="0" borderId="2" xfId="4" applyFont="1" applyBorder="1" applyAlignment="1">
      <alignment horizontal="center" vertical="center" wrapText="1"/>
    </xf>
    <xf numFmtId="0" fontId="9" fillId="0" borderId="2" xfId="4" applyFont="1" applyBorder="1" applyAlignment="1">
      <alignment horizontal="left" vertical="top" wrapText="1"/>
    </xf>
    <xf numFmtId="0" fontId="50" fillId="0" borderId="2" xfId="4" applyFont="1" applyBorder="1" applyAlignment="1">
      <alignment horizontal="right" vertical="top" wrapText="1"/>
    </xf>
    <xf numFmtId="4" fontId="7" fillId="0" borderId="2" xfId="4" applyNumberFormat="1" applyFont="1" applyBorder="1" applyAlignment="1">
      <alignment horizontal="right" vertical="top" wrapText="1"/>
    </xf>
    <xf numFmtId="4" fontId="7" fillId="0" borderId="2" xfId="4" applyNumberFormat="1" applyFont="1" applyBorder="1" applyAlignment="1">
      <alignment horizontal="right" vertical="center" wrapText="1"/>
    </xf>
    <xf numFmtId="4" fontId="19" fillId="0" borderId="0" xfId="4" applyNumberFormat="1"/>
    <xf numFmtId="0" fontId="5" fillId="0" borderId="2" xfId="4" applyFont="1" applyBorder="1" applyAlignment="1">
      <alignment horizontal="left" vertical="top" wrapText="1"/>
    </xf>
    <xf numFmtId="0" fontId="5" fillId="0" borderId="2" xfId="4" applyFont="1" applyBorder="1" applyAlignment="1">
      <alignment horizontal="center" vertical="center" wrapText="1"/>
    </xf>
    <xf numFmtId="4" fontId="51" fillId="0" borderId="2" xfId="4" applyNumberFormat="1" applyFont="1" applyBorder="1" applyAlignment="1">
      <alignment horizontal="right" vertical="center" wrapText="1"/>
    </xf>
    <xf numFmtId="4" fontId="10" fillId="0" borderId="2" xfId="4" applyNumberFormat="1" applyFont="1" applyBorder="1" applyAlignment="1">
      <alignment horizontal="right" vertical="center" wrapText="1"/>
    </xf>
    <xf numFmtId="164" fontId="51" fillId="0" borderId="2" xfId="4" applyNumberFormat="1" applyFont="1" applyBorder="1" applyAlignment="1">
      <alignment horizontal="right" vertical="center" wrapText="1"/>
    </xf>
    <xf numFmtId="0" fontId="9" fillId="0" borderId="2" xfId="4" applyFont="1" applyBorder="1" applyAlignment="1">
      <alignment horizontal="center" vertical="center" wrapText="1"/>
    </xf>
    <xf numFmtId="0" fontId="50" fillId="0" borderId="2" xfId="4" applyFont="1" applyBorder="1" applyAlignment="1">
      <alignment horizontal="center" vertical="center" wrapText="1"/>
    </xf>
    <xf numFmtId="4" fontId="50" fillId="0" borderId="2" xfId="4" applyNumberFormat="1" applyFont="1" applyBorder="1" applyAlignment="1">
      <alignment horizontal="right" vertical="top" wrapText="1"/>
    </xf>
    <xf numFmtId="0" fontId="52" fillId="0" borderId="2" xfId="0" applyFont="1" applyBorder="1" applyAlignment="1">
      <alignment horizontal="center" vertical="top" wrapText="1"/>
    </xf>
    <xf numFmtId="0" fontId="53" fillId="0" borderId="2" xfId="0" applyFont="1" applyBorder="1" applyAlignment="1">
      <alignment horizontal="center" vertical="top" wrapText="1"/>
    </xf>
    <xf numFmtId="49" fontId="2" fillId="0" borderId="2" xfId="4"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55" fillId="0" borderId="0" xfId="0" applyFont="1"/>
    <xf numFmtId="14" fontId="0" fillId="0" borderId="0" xfId="0" applyNumberFormat="1"/>
    <xf numFmtId="0" fontId="22" fillId="0" borderId="0" xfId="0" applyFont="1"/>
    <xf numFmtId="4" fontId="22" fillId="0" borderId="0" xfId="0" applyNumberFormat="1" applyFont="1"/>
    <xf numFmtId="0" fontId="22" fillId="0" borderId="0" xfId="0" applyNumberFormat="1" applyFont="1"/>
    <xf numFmtId="4" fontId="56" fillId="0" borderId="0" xfId="0" applyNumberFormat="1" applyFont="1"/>
    <xf numFmtId="0" fontId="5" fillId="0" borderId="2" xfId="4" applyFont="1" applyFill="1" applyBorder="1" applyAlignment="1">
      <alignment horizontal="left" vertical="top" wrapText="1"/>
    </xf>
    <xf numFmtId="0" fontId="3" fillId="0" borderId="2" xfId="0" applyFont="1" applyBorder="1" applyAlignment="1">
      <alignment horizontal="left" vertical="center" wrapText="1"/>
    </xf>
    <xf numFmtId="0" fontId="42" fillId="0" borderId="0" xfId="0" applyFont="1" applyAlignment="1">
      <alignment horizontal="justify" vertical="center"/>
    </xf>
    <xf numFmtId="0" fontId="1" fillId="0" borderId="0" xfId="4" applyFont="1" applyAlignment="1">
      <alignment horizontal="left" vertical="top" wrapText="1"/>
    </xf>
    <xf numFmtId="0" fontId="5" fillId="0" borderId="2" xfId="0" applyFont="1" applyBorder="1" applyAlignment="1">
      <alignment horizontal="left" vertical="top"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3" fillId="0" borderId="2" xfId="0" applyFont="1" applyBorder="1" applyAlignment="1">
      <alignment horizontal="center" vertical="center" wrapText="1"/>
    </xf>
    <xf numFmtId="0" fontId="50" fillId="0" borderId="2" xfId="4" applyFont="1" applyBorder="1" applyAlignment="1">
      <alignment horizontal="right" vertical="top" wrapText="1"/>
    </xf>
    <xf numFmtId="0" fontId="13" fillId="0" borderId="2" xfId="0" quotePrefix="1" applyFont="1" applyBorder="1" applyAlignment="1">
      <alignment horizontal="center" vertical="center" wrapText="1"/>
    </xf>
    <xf numFmtId="0" fontId="9" fillId="0" borderId="2" xfId="4" quotePrefix="1" applyFont="1" applyBorder="1" applyAlignment="1">
      <alignment horizontal="left" vertical="top" wrapText="1"/>
    </xf>
    <xf numFmtId="0" fontId="9" fillId="0" borderId="7" xfId="4" applyFont="1" applyBorder="1" applyAlignment="1">
      <alignment horizontal="left" vertical="top" wrapText="1"/>
    </xf>
    <xf numFmtId="0" fontId="1" fillId="0" borderId="0" xfId="4" applyFont="1" applyAlignment="1">
      <alignment horizontal="left" vertical="top" wrapText="1"/>
    </xf>
    <xf numFmtId="0" fontId="3" fillId="0" borderId="2" xfId="0" applyFont="1" applyBorder="1" applyAlignment="1">
      <alignment horizontal="left" vertical="center" wrapText="1"/>
    </xf>
    <xf numFmtId="0" fontId="13" fillId="0" borderId="2" xfId="0" applyFont="1" applyBorder="1" applyAlignment="1">
      <alignment horizontal="center" vertical="center" wrapText="1"/>
    </xf>
    <xf numFmtId="0" fontId="36" fillId="0" borderId="2" xfId="0" applyFont="1" applyBorder="1" applyAlignment="1">
      <alignment horizontal="left" vertical="center" wrapText="1"/>
    </xf>
    <xf numFmtId="0" fontId="5" fillId="0" borderId="2" xfId="0" applyFont="1" applyBorder="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9" fillId="0" borderId="2" xfId="0" applyFont="1" applyBorder="1" applyAlignment="1">
      <alignment horizontal="left" vertical="top" wrapText="1"/>
    </xf>
    <xf numFmtId="0" fontId="52" fillId="0" borderId="2" xfId="0" applyFont="1" applyBorder="1" applyAlignment="1">
      <alignment horizontal="left" vertical="top" wrapText="1"/>
    </xf>
    <xf numFmtId="0" fontId="53" fillId="0" borderId="2" xfId="0" applyFont="1" applyBorder="1" applyAlignment="1">
      <alignment horizontal="left"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21" fillId="0" borderId="2" xfId="0" applyFont="1" applyBorder="1" applyAlignment="1">
      <alignment horizontal="left"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7" fillId="0" borderId="2"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9" fillId="0" borderId="0" xfId="7" applyFont="1" applyAlignment="1">
      <alignment horizontal="center" vertical="center"/>
    </xf>
    <xf numFmtId="0" fontId="40" fillId="0" borderId="0" xfId="0" applyFont="1" applyAlignment="1">
      <alignment horizontal="center" vertical="center"/>
    </xf>
    <xf numFmtId="0" fontId="41" fillId="0" borderId="6" xfId="7"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13" fillId="0" borderId="2" xfId="0" applyFont="1" applyBorder="1" applyAlignment="1">
      <alignment horizontal="left" vertical="center" wrapText="1"/>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5" fillId="0" borderId="2" xfId="5" applyFont="1" applyBorder="1" applyAlignment="1">
      <alignment horizontal="center" vertical="top" wrapText="1"/>
    </xf>
    <xf numFmtId="0" fontId="33" fillId="0" borderId="2" xfId="4" applyFont="1" applyBorder="1" applyAlignment="1">
      <alignment horizontal="center" vertical="top" wrapText="1"/>
    </xf>
    <xf numFmtId="0" fontId="25" fillId="0" borderId="2" xfId="5" applyFont="1" applyBorder="1" applyAlignment="1">
      <alignment horizontal="left" vertical="top" wrapText="1"/>
    </xf>
    <xf numFmtId="0" fontId="33" fillId="0" borderId="2" xfId="4" applyFont="1" applyBorder="1" applyAlignment="1">
      <alignment horizontal="left" vertical="top" wrapText="1"/>
    </xf>
    <xf numFmtId="0" fontId="34" fillId="0" borderId="3" xfId="5" applyFont="1" applyBorder="1" applyAlignment="1">
      <alignment horizontal="center" vertical="top" wrapText="1"/>
    </xf>
    <xf numFmtId="0" fontId="35" fillId="0" borderId="5" xfId="4" applyFont="1" applyBorder="1" applyAlignment="1">
      <alignment horizontal="center" vertical="top" wrapText="1"/>
    </xf>
    <xf numFmtId="0" fontId="35" fillId="0" borderId="4" xfId="4" applyFont="1" applyBorder="1" applyAlignment="1">
      <alignment horizontal="center" vertical="top" wrapText="1"/>
    </xf>
    <xf numFmtId="0" fontId="34" fillId="4" borderId="3" xfId="5" applyFont="1" applyFill="1" applyBorder="1" applyAlignment="1">
      <alignment horizontal="center" vertical="top" wrapText="1"/>
    </xf>
    <xf numFmtId="0" fontId="35" fillId="4" borderId="5" xfId="4" applyFont="1" applyFill="1" applyBorder="1" applyAlignment="1">
      <alignment horizontal="center" vertical="top" wrapText="1"/>
    </xf>
    <xf numFmtId="0" fontId="35" fillId="4" borderId="4" xfId="4" applyFont="1" applyFill="1" applyBorder="1" applyAlignment="1">
      <alignment horizontal="center" vertical="top" wrapText="1"/>
    </xf>
    <xf numFmtId="0" fontId="26" fillId="0" borderId="2" xfId="4" applyFont="1" applyBorder="1" applyAlignment="1">
      <alignment horizontal="center" vertical="top" wrapText="1"/>
    </xf>
    <xf numFmtId="0" fontId="34" fillId="0" borderId="2" xfId="5" applyFont="1" applyBorder="1" applyAlignment="1">
      <alignment horizontal="center" vertical="top" wrapText="1"/>
    </xf>
    <xf numFmtId="0" fontId="35" fillId="0" borderId="2" xfId="4" applyFont="1" applyBorder="1" applyAlignment="1">
      <alignment horizontal="center" vertical="top" wrapText="1"/>
    </xf>
    <xf numFmtId="0" fontId="26" fillId="0" borderId="2" xfId="5" applyFont="1" applyBorder="1" applyAlignment="1">
      <alignment horizontal="center" vertical="top" wrapText="1"/>
    </xf>
    <xf numFmtId="0" fontId="19" fillId="0" borderId="2" xfId="4" applyBorder="1" applyAlignment="1">
      <alignment horizontal="center" vertical="top" wrapText="1"/>
    </xf>
    <xf numFmtId="0" fontId="26" fillId="0" borderId="2" xfId="5" applyFont="1" applyBorder="1" applyAlignment="1">
      <alignment horizontal="left" vertical="top" wrapText="1"/>
    </xf>
    <xf numFmtId="0" fontId="19" fillId="0" borderId="2" xfId="4" applyBorder="1" applyAlignment="1">
      <alignment horizontal="left" vertical="top" wrapText="1"/>
    </xf>
    <xf numFmtId="0" fontId="25" fillId="0" borderId="3" xfId="5" applyFont="1" applyBorder="1" applyAlignment="1">
      <alignment horizontal="center" vertical="top" wrapText="1"/>
    </xf>
    <xf numFmtId="0" fontId="19" fillId="0" borderId="4" xfId="4" applyBorder="1" applyAlignment="1">
      <alignment horizontal="center" vertical="top" wrapText="1"/>
    </xf>
    <xf numFmtId="0" fontId="1" fillId="0" borderId="0" xfId="4" applyFont="1" applyAlignment="1">
      <alignment horizontal="left" vertical="top" wrapText="1"/>
    </xf>
    <xf numFmtId="0" fontId="11" fillId="0" borderId="0" xfId="4" applyFont="1" applyAlignment="1">
      <alignment horizontal="left" vertical="top" wrapText="1"/>
    </xf>
    <xf numFmtId="0" fontId="33" fillId="0" borderId="4" xfId="4" applyFont="1" applyBorder="1" applyAlignment="1">
      <alignment horizontal="center" vertical="top" wrapText="1"/>
    </xf>
    <xf numFmtId="0" fontId="25" fillId="0" borderId="3" xfId="5" applyFont="1" applyBorder="1" applyAlignment="1">
      <alignment horizontal="left" vertical="top" wrapText="1"/>
    </xf>
    <xf numFmtId="0" fontId="33" fillId="0" borderId="5" xfId="4" applyFont="1" applyBorder="1" applyAlignment="1">
      <alignment horizontal="left" vertical="top" wrapText="1"/>
    </xf>
    <xf numFmtId="0" fontId="33" fillId="0" borderId="4" xfId="4" applyFont="1" applyBorder="1" applyAlignment="1">
      <alignment horizontal="left" vertical="top" wrapText="1"/>
    </xf>
    <xf numFmtId="0" fontId="26" fillId="0" borderId="3" xfId="5" applyFont="1" applyBorder="1" applyAlignment="1">
      <alignment horizontal="center" vertical="top" wrapText="1"/>
    </xf>
    <xf numFmtId="0" fontId="26" fillId="0" borderId="3" xfId="5" applyFont="1" applyBorder="1" applyAlignment="1">
      <alignment horizontal="left" vertical="top" wrapText="1"/>
    </xf>
    <xf numFmtId="0" fontId="19" fillId="0" borderId="5" xfId="4" applyBorder="1" applyAlignment="1">
      <alignment horizontal="left" vertical="top" wrapText="1"/>
    </xf>
    <xf numFmtId="0" fontId="19" fillId="0" borderId="4" xfId="4" applyBorder="1" applyAlignment="1">
      <alignment horizontal="left" vertical="top" wrapText="1"/>
    </xf>
    <xf numFmtId="0" fontId="25" fillId="0" borderId="0" xfId="4" applyFont="1" applyAlignment="1">
      <alignment horizontal="center" vertical="center" wrapText="1"/>
    </xf>
    <xf numFmtId="0" fontId="7" fillId="0" borderId="2" xfId="4" applyFont="1" applyBorder="1" applyAlignment="1">
      <alignment horizontal="center" vertical="center" wrapText="1"/>
    </xf>
    <xf numFmtId="0" fontId="26" fillId="0" borderId="2" xfId="4" applyFont="1" applyBorder="1" applyAlignment="1">
      <alignment horizontal="center" vertical="center" wrapText="1"/>
    </xf>
    <xf numFmtId="0" fontId="25" fillId="0" borderId="2" xfId="4" applyFont="1" applyBorder="1" applyAlignment="1">
      <alignment horizontal="left" vertical="top" wrapText="1"/>
    </xf>
    <xf numFmtId="0" fontId="26" fillId="0" borderId="2" xfId="4" applyFont="1" applyBorder="1" applyAlignment="1">
      <alignment horizontal="left" vertical="top" wrapText="1"/>
    </xf>
    <xf numFmtId="0" fontId="26" fillId="0" borderId="3" xfId="4" applyFont="1" applyBorder="1" applyAlignment="1">
      <alignment horizontal="center" vertical="top" wrapText="1"/>
    </xf>
    <xf numFmtId="0" fontId="26" fillId="0" borderId="5" xfId="5" applyFont="1" applyBorder="1" applyAlignment="1">
      <alignment horizontal="left" vertical="top" wrapText="1"/>
    </xf>
    <xf numFmtId="0" fontId="26" fillId="0" borderId="4" xfId="5" applyFont="1" applyBorder="1" applyAlignment="1">
      <alignment horizontal="left" vertical="top" wrapText="1"/>
    </xf>
    <xf numFmtId="0" fontId="25" fillId="0" borderId="2" xfId="4" applyFont="1" applyBorder="1" applyAlignment="1">
      <alignment horizontal="center" vertical="top" wrapText="1"/>
    </xf>
    <xf numFmtId="0" fontId="25" fillId="0" borderId="3" xfId="4" applyFont="1" applyBorder="1" applyAlignment="1">
      <alignment horizontal="center" vertical="top" wrapText="1"/>
    </xf>
    <xf numFmtId="0" fontId="23" fillId="0" borderId="4" xfId="3" applyFont="1" applyBorder="1" applyAlignment="1">
      <alignment horizontal="center" vertical="top" wrapText="1"/>
    </xf>
    <xf numFmtId="0" fontId="18" fillId="0" borderId="4" xfId="3" applyBorder="1" applyAlignment="1">
      <alignment horizontal="center" vertical="top" wrapText="1"/>
    </xf>
    <xf numFmtId="0" fontId="27" fillId="0" borderId="2" xfId="5" applyFont="1" applyBorder="1" applyAlignment="1">
      <alignment horizontal="left" vertical="top" wrapText="1"/>
    </xf>
    <xf numFmtId="0" fontId="28" fillId="0" borderId="2" xfId="5" applyFont="1" applyBorder="1" applyAlignment="1">
      <alignment horizontal="left" vertical="top" wrapText="1"/>
    </xf>
    <xf numFmtId="0" fontId="29" fillId="0" borderId="2" xfId="5" applyFont="1" applyBorder="1" applyAlignment="1">
      <alignment horizontal="left" vertical="top" wrapText="1"/>
    </xf>
    <xf numFmtId="0" fontId="27" fillId="0" borderId="4" xfId="3" applyFont="1" applyBorder="1" applyAlignment="1">
      <alignment horizontal="center" vertical="top" wrapText="1"/>
    </xf>
    <xf numFmtId="0" fontId="26" fillId="0" borderId="4" xfId="4" applyFont="1" applyBorder="1" applyAlignment="1">
      <alignment horizontal="center" vertical="top" wrapText="1"/>
    </xf>
    <xf numFmtId="0" fontId="26" fillId="0" borderId="5" xfId="5" applyFont="1" applyBorder="1" applyAlignment="1">
      <alignment horizontal="center" vertical="top" wrapText="1"/>
    </xf>
    <xf numFmtId="0" fontId="26" fillId="0" borderId="4" xfId="5" applyFont="1" applyBorder="1" applyAlignment="1">
      <alignment horizontal="center" vertical="top" wrapText="1"/>
    </xf>
    <xf numFmtId="0" fontId="25" fillId="0" borderId="4" xfId="4" applyFont="1" applyBorder="1" applyAlignment="1">
      <alignment horizontal="center" vertical="top" wrapText="1"/>
    </xf>
    <xf numFmtId="0" fontId="25" fillId="0" borderId="5" xfId="4" applyFont="1" applyBorder="1" applyAlignment="1">
      <alignment horizontal="center" vertical="top" wrapText="1"/>
    </xf>
    <xf numFmtId="0" fontId="13" fillId="0" borderId="0" xfId="4" applyFont="1" applyAlignment="1">
      <alignment horizontal="center" vertical="top" wrapText="1"/>
    </xf>
    <xf numFmtId="0" fontId="3" fillId="0" borderId="0" xfId="4" applyFont="1" applyAlignment="1">
      <alignment horizontal="left" vertical="top" wrapText="1"/>
    </xf>
    <xf numFmtId="0" fontId="24" fillId="0" borderId="0" xfId="4" applyFont="1" applyAlignment="1">
      <alignment horizontal="center" vertical="top" wrapText="1"/>
    </xf>
    <xf numFmtId="0" fontId="18" fillId="0" borderId="0" xfId="3" applyAlignment="1">
      <alignment horizontal="center" vertical="top" wrapText="1"/>
    </xf>
    <xf numFmtId="0" fontId="5" fillId="0" borderId="0" xfId="4" applyFont="1" applyAlignment="1">
      <alignment horizontal="center" wrapText="1"/>
    </xf>
    <xf numFmtId="0" fontId="18" fillId="0" borderId="0" xfId="3" applyAlignment="1">
      <alignment horizontal="center" wrapText="1"/>
    </xf>
    <xf numFmtId="0" fontId="12" fillId="0" borderId="2" xfId="4" applyFont="1" applyBorder="1" applyAlignment="1">
      <alignment horizontal="center" vertical="top" wrapText="1"/>
    </xf>
    <xf numFmtId="0" fontId="6" fillId="0" borderId="1" xfId="4" applyFont="1" applyBorder="1" applyAlignment="1">
      <alignment horizontal="center" vertical="center" wrapText="1"/>
    </xf>
    <xf numFmtId="0" fontId="11" fillId="0" borderId="0" xfId="4" applyFont="1" applyAlignment="1">
      <alignment horizontal="center" vertical="top" wrapText="1"/>
    </xf>
    <xf numFmtId="0" fontId="6" fillId="0" borderId="2" xfId="4"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6" fillId="0" borderId="2" xfId="0" applyFont="1" applyBorder="1" applyAlignment="1">
      <alignment horizontal="left" vertical="center" wrapText="1"/>
    </xf>
    <xf numFmtId="0" fontId="12" fillId="0" borderId="0" xfId="4" applyFont="1" applyAlignment="1">
      <alignment horizontal="left" vertical="top" wrapText="1"/>
    </xf>
    <xf numFmtId="0" fontId="5" fillId="0" borderId="2" xfId="4" applyFont="1" applyBorder="1" applyAlignment="1">
      <alignment horizontal="left" vertical="top" wrapText="1"/>
    </xf>
    <xf numFmtId="0" fontId="50" fillId="0" borderId="2" xfId="4" applyFont="1" applyBorder="1" applyAlignment="1">
      <alignment horizontal="right" vertical="top" wrapText="1"/>
    </xf>
    <xf numFmtId="0" fontId="9" fillId="0" borderId="2" xfId="4" applyFont="1" applyBorder="1" applyAlignment="1">
      <alignment horizontal="left" vertical="top" wrapText="1"/>
    </xf>
    <xf numFmtId="4" fontId="51" fillId="0" borderId="2" xfId="4" applyNumberFormat="1" applyFont="1" applyBorder="1" applyAlignment="1">
      <alignment horizontal="right" vertical="center" wrapText="1"/>
    </xf>
    <xf numFmtId="0" fontId="7" fillId="0" borderId="2" xfId="4" applyFont="1" applyBorder="1" applyAlignment="1">
      <alignment horizontal="left" vertical="center" wrapText="1"/>
    </xf>
    <xf numFmtId="4" fontId="50" fillId="0" borderId="2" xfId="4" applyNumberFormat="1" applyFont="1" applyBorder="1" applyAlignment="1">
      <alignment horizontal="right" vertical="top" wrapText="1"/>
    </xf>
    <xf numFmtId="4" fontId="7" fillId="0" borderId="3" xfId="4" applyNumberFormat="1" applyFont="1" applyBorder="1" applyAlignment="1">
      <alignment horizontal="center" vertical="center" wrapText="1"/>
    </xf>
    <xf numFmtId="4" fontId="7" fillId="0" borderId="4" xfId="4" applyNumberFormat="1" applyFont="1" applyBorder="1" applyAlignment="1">
      <alignment horizontal="center" vertical="center" wrapText="1"/>
    </xf>
    <xf numFmtId="0" fontId="50" fillId="0" borderId="3" xfId="4" applyFont="1" applyBorder="1" applyAlignment="1">
      <alignment horizontal="center" vertical="top" wrapText="1"/>
    </xf>
    <xf numFmtId="0" fontId="50" fillId="0" borderId="4" xfId="4" applyFont="1" applyBorder="1" applyAlignment="1">
      <alignment horizontal="center" vertical="top" wrapText="1"/>
    </xf>
    <xf numFmtId="0" fontId="5" fillId="0" borderId="0" xfId="4" applyFont="1" applyAlignment="1">
      <alignment horizontal="center" vertical="center" wrapText="1"/>
    </xf>
    <xf numFmtId="0" fontId="10" fillId="0" borderId="2" xfId="4" applyFont="1" applyBorder="1" applyAlignment="1">
      <alignment horizontal="center" vertical="center" wrapText="1"/>
    </xf>
    <xf numFmtId="0" fontId="4" fillId="0" borderId="0" xfId="4" applyFont="1" applyAlignment="1">
      <alignment horizontal="center" vertical="center" wrapText="1"/>
    </xf>
    <xf numFmtId="0" fontId="2" fillId="0" borderId="0" xfId="4" applyFont="1" applyAlignment="1">
      <alignment horizontal="center" vertical="top" wrapText="1"/>
    </xf>
  </cellXfs>
  <cellStyles count="8">
    <cellStyle name="Звичайний" xfId="0" builtinId="0"/>
    <cellStyle name="Звичайний 2" xfId="4" xr:uid="{00000000-0005-0000-0000-000000000000}"/>
    <cellStyle name="Звичайний 3" xfId="3" xr:uid="{00000000-0005-0000-0000-000001000000}"/>
    <cellStyle name="Звичайний 4" xfId="1" xr:uid="{00000000-0005-0000-0000-000002000000}"/>
    <cellStyle name="Звичайний 4 2" xfId="6" xr:uid="{86D24D72-4CB3-46D8-8FDF-6236825D4EE1}"/>
    <cellStyle name="Звичайний 4 2 2" xfId="7" xr:uid="{674306BF-EBCD-47D9-89CA-B8675DEA9D5D}"/>
    <cellStyle name="Обычный 5" xfId="5" xr:uid="{00000000-0005-0000-0000-000004000000}"/>
    <cellStyle name="Обычный_дод.2" xfId="2" xr:uid="{00000000-0005-0000-0000-000005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2316-6B20-4FCF-80C8-9C13EADC43A8}">
  <dimension ref="A1:M112"/>
  <sheetViews>
    <sheetView topLeftCell="B1" zoomScale="115" zoomScaleNormal="115" workbookViewId="0">
      <selection activeCell="H115" sqref="H115"/>
    </sheetView>
  </sheetViews>
  <sheetFormatPr defaultRowHeight="12.75"/>
  <cols>
    <col min="1" max="1" width="8.85546875" hidden="1" customWidth="1"/>
    <col min="2" max="2" width="8.5703125" customWidth="1"/>
    <col min="3" max="3" width="28.7109375" customWidth="1"/>
    <col min="4" max="4" width="17.85546875" customWidth="1"/>
    <col min="5" max="5" width="11" customWidth="1"/>
    <col min="6" max="6" width="10.5703125" customWidth="1"/>
    <col min="7" max="7" width="9.85546875" customWidth="1"/>
    <col min="8" max="8" width="9.28515625" customWidth="1"/>
    <col min="9" max="10" width="8.85546875" hidden="1" customWidth="1"/>
    <col min="12" max="12" width="9.85546875" customWidth="1"/>
    <col min="13" max="13" width="12.7109375" bestFit="1" customWidth="1"/>
  </cols>
  <sheetData>
    <row r="1" spans="1:10" ht="9" customHeight="1">
      <c r="A1" s="1"/>
      <c r="B1" s="1"/>
      <c r="C1" s="1"/>
      <c r="D1" s="1"/>
      <c r="E1" s="138" t="s">
        <v>241</v>
      </c>
      <c r="F1" s="138"/>
      <c r="G1" s="138"/>
      <c r="H1" s="138"/>
      <c r="I1" s="1"/>
    </row>
    <row r="2" spans="1:10" ht="18" customHeight="1">
      <c r="A2" s="1"/>
      <c r="B2" s="1"/>
      <c r="C2" s="1"/>
      <c r="D2" s="1"/>
      <c r="E2" s="139" t="s">
        <v>607</v>
      </c>
      <c r="F2" s="139"/>
      <c r="G2" s="139"/>
      <c r="H2" s="139"/>
      <c r="I2" s="1"/>
    </row>
    <row r="3" spans="1:10" ht="12" customHeight="1">
      <c r="A3" s="1"/>
      <c r="B3" s="1"/>
      <c r="C3" s="1"/>
      <c r="D3" s="1"/>
      <c r="E3" s="139"/>
      <c r="F3" s="139"/>
      <c r="G3" s="139"/>
      <c r="H3" s="139"/>
      <c r="I3" s="1"/>
    </row>
    <row r="4" spans="1:10">
      <c r="A4" s="1"/>
      <c r="B4" s="1"/>
      <c r="C4" s="1"/>
      <c r="D4" s="1"/>
      <c r="E4" s="139"/>
      <c r="F4" s="139"/>
      <c r="G4" s="139"/>
      <c r="H4" s="139"/>
      <c r="I4" s="1"/>
    </row>
    <row r="5" spans="1:10" ht="15.95" customHeight="1">
      <c r="A5" s="1"/>
      <c r="B5" s="137" t="s">
        <v>242</v>
      </c>
      <c r="C5" s="137"/>
      <c r="D5" s="137"/>
      <c r="E5" s="137"/>
      <c r="F5" s="137"/>
      <c r="G5" s="137"/>
      <c r="H5" s="137"/>
      <c r="I5" s="1"/>
    </row>
    <row r="6" spans="1:10" ht="15.95" customHeight="1">
      <c r="A6" s="1"/>
      <c r="B6" s="137" t="s">
        <v>403</v>
      </c>
      <c r="C6" s="137"/>
      <c r="D6" s="137"/>
      <c r="E6" s="137"/>
      <c r="F6" s="137"/>
      <c r="G6" s="137"/>
      <c r="H6" s="137"/>
      <c r="I6" s="1"/>
    </row>
    <row r="7" spans="1:10" ht="11.1" customHeight="1">
      <c r="A7" s="1"/>
      <c r="B7" s="135" t="s">
        <v>0</v>
      </c>
      <c r="C7" s="135"/>
      <c r="D7" s="1"/>
      <c r="E7" s="1"/>
      <c r="F7" s="1"/>
      <c r="G7" s="1"/>
      <c r="H7" s="1"/>
      <c r="I7" s="1"/>
    </row>
    <row r="8" spans="1:10" ht="12" customHeight="1">
      <c r="A8" s="1"/>
      <c r="B8" s="136" t="s">
        <v>1</v>
      </c>
      <c r="C8" s="136"/>
      <c r="D8" s="1"/>
      <c r="E8" s="1"/>
      <c r="F8" s="1"/>
      <c r="G8" s="1"/>
      <c r="H8" s="1"/>
      <c r="I8" s="1"/>
    </row>
    <row r="9" spans="1:10" ht="11.1" customHeight="1">
      <c r="A9" s="1"/>
      <c r="B9" s="1"/>
      <c r="C9" s="1"/>
      <c r="D9" s="1"/>
      <c r="E9" s="1"/>
      <c r="F9" s="1"/>
      <c r="G9" s="1"/>
      <c r="H9" s="8" t="s">
        <v>2</v>
      </c>
      <c r="I9" s="1"/>
    </row>
    <row r="10" spans="1:10" ht="12" customHeight="1">
      <c r="A10" s="1"/>
      <c r="B10" s="134" t="s">
        <v>243</v>
      </c>
      <c r="C10" s="134" t="s">
        <v>244</v>
      </c>
      <c r="D10" s="134"/>
      <c r="E10" s="134" t="s">
        <v>245</v>
      </c>
      <c r="F10" s="134" t="s">
        <v>246</v>
      </c>
      <c r="G10" s="140" t="s">
        <v>3</v>
      </c>
      <c r="H10" s="140"/>
      <c r="I10" s="1"/>
    </row>
    <row r="11" spans="1:10" ht="29.1" customHeight="1">
      <c r="A11" s="1"/>
      <c r="B11" s="134"/>
      <c r="C11" s="134"/>
      <c r="D11" s="134"/>
      <c r="E11" s="134"/>
      <c r="F11" s="134"/>
      <c r="G11" s="23" t="s">
        <v>4</v>
      </c>
      <c r="H11" s="24" t="s">
        <v>247</v>
      </c>
      <c r="I11" s="1"/>
    </row>
    <row r="12" spans="1:10" ht="12" customHeight="1">
      <c r="A12" s="1"/>
      <c r="B12" s="6" t="s">
        <v>5</v>
      </c>
      <c r="C12" s="141" t="s">
        <v>6</v>
      </c>
      <c r="D12" s="141"/>
      <c r="E12" s="6" t="s">
        <v>7</v>
      </c>
      <c r="F12" s="6" t="s">
        <v>8</v>
      </c>
      <c r="G12" s="6" t="s">
        <v>9</v>
      </c>
      <c r="H12" s="6" t="s">
        <v>10</v>
      </c>
      <c r="I12" s="1"/>
    </row>
    <row r="13" spans="1:10" ht="14.1" customHeight="1">
      <c r="A13" s="1"/>
      <c r="B13" s="20" t="s">
        <v>248</v>
      </c>
      <c r="C13" s="129" t="s">
        <v>249</v>
      </c>
      <c r="D13" s="129"/>
      <c r="E13" s="15">
        <f>E14+E20+E26+E34+E48</f>
        <v>93434044</v>
      </c>
      <c r="F13" s="15">
        <f t="shared" ref="F13:H13" si="0">F14+F20+F26+F34+F48</f>
        <v>93397524</v>
      </c>
      <c r="G13" s="15">
        <f t="shared" si="0"/>
        <v>36520</v>
      </c>
      <c r="H13" s="15">
        <f t="shared" si="0"/>
        <v>0</v>
      </c>
      <c r="I13" s="1"/>
    </row>
    <row r="14" spans="1:10" ht="20.100000000000001" customHeight="1">
      <c r="A14" s="1"/>
      <c r="B14" s="20" t="s">
        <v>250</v>
      </c>
      <c r="C14" s="124" t="s">
        <v>251</v>
      </c>
      <c r="D14" s="124"/>
      <c r="E14" s="15">
        <f>E15</f>
        <v>53187064</v>
      </c>
      <c r="F14" s="15">
        <f t="shared" ref="F14:J14" si="1">F15</f>
        <v>53187064</v>
      </c>
      <c r="G14" s="15">
        <f t="shared" si="1"/>
        <v>0</v>
      </c>
      <c r="H14" s="15">
        <f t="shared" si="1"/>
        <v>0</v>
      </c>
      <c r="I14" s="15">
        <f t="shared" si="1"/>
        <v>0</v>
      </c>
      <c r="J14" s="15">
        <f t="shared" si="1"/>
        <v>0</v>
      </c>
    </row>
    <row r="15" spans="1:10" ht="14.1" customHeight="1">
      <c r="A15" s="1"/>
      <c r="B15" s="20" t="s">
        <v>252</v>
      </c>
      <c r="C15" s="124" t="s">
        <v>253</v>
      </c>
      <c r="D15" s="124"/>
      <c r="E15" s="15">
        <f>E16+E17+E18+E19</f>
        <v>53187064</v>
      </c>
      <c r="F15" s="15">
        <f t="shared" ref="F15:H15" si="2">F16+F17+F18+F19</f>
        <v>53187064</v>
      </c>
      <c r="G15" s="15">
        <f t="shared" si="2"/>
        <v>0</v>
      </c>
      <c r="H15" s="15">
        <f t="shared" si="2"/>
        <v>0</v>
      </c>
      <c r="I15" s="1"/>
    </row>
    <row r="16" spans="1:10" ht="20.100000000000001" customHeight="1">
      <c r="A16" s="1"/>
      <c r="B16" s="21" t="s">
        <v>254</v>
      </c>
      <c r="C16" s="120" t="s">
        <v>255</v>
      </c>
      <c r="D16" s="120"/>
      <c r="E16" s="22">
        <f>F16+G16</f>
        <v>39244618</v>
      </c>
      <c r="F16" s="22">
        <v>39244618</v>
      </c>
      <c r="G16" s="22">
        <v>0</v>
      </c>
      <c r="H16" s="22">
        <v>0</v>
      </c>
      <c r="I16" s="1"/>
    </row>
    <row r="17" spans="1:13" ht="21" customHeight="1">
      <c r="A17" s="1"/>
      <c r="B17" s="21">
        <v>11010400</v>
      </c>
      <c r="C17" s="132" t="s">
        <v>256</v>
      </c>
      <c r="D17" s="133"/>
      <c r="E17" s="22">
        <f t="shared" ref="E17:E19" si="3">F17+G17</f>
        <v>13110746</v>
      </c>
      <c r="F17" s="22">
        <v>13110746</v>
      </c>
      <c r="G17" s="22">
        <v>0</v>
      </c>
      <c r="H17" s="22">
        <v>0</v>
      </c>
      <c r="I17" s="1"/>
      <c r="L17" s="16"/>
      <c r="M17" s="16"/>
    </row>
    <row r="18" spans="1:13" ht="20.100000000000001" customHeight="1">
      <c r="A18" s="1"/>
      <c r="B18" s="21">
        <v>11010500</v>
      </c>
      <c r="C18" s="132" t="s">
        <v>257</v>
      </c>
      <c r="D18" s="133"/>
      <c r="E18" s="22">
        <f t="shared" si="3"/>
        <v>521699.99999999994</v>
      </c>
      <c r="F18" s="22">
        <v>521699.99999999994</v>
      </c>
      <c r="G18" s="22">
        <v>0</v>
      </c>
      <c r="H18" s="22">
        <v>0</v>
      </c>
      <c r="I18" s="1"/>
    </row>
    <row r="19" spans="1:13" ht="20.100000000000001" customHeight="1">
      <c r="A19" s="1"/>
      <c r="B19" s="21">
        <v>11011300</v>
      </c>
      <c r="C19" s="120" t="s">
        <v>405</v>
      </c>
      <c r="D19" s="120"/>
      <c r="E19" s="22">
        <f t="shared" si="3"/>
        <v>310000</v>
      </c>
      <c r="F19" s="22">
        <v>310000</v>
      </c>
      <c r="G19" s="22">
        <v>0</v>
      </c>
      <c r="H19" s="22">
        <v>0</v>
      </c>
      <c r="I19" s="1"/>
    </row>
    <row r="20" spans="1:13" ht="14.1" customHeight="1">
      <c r="A20" s="1"/>
      <c r="B20" s="20" t="s">
        <v>258</v>
      </c>
      <c r="C20" s="124" t="s">
        <v>259</v>
      </c>
      <c r="D20" s="124"/>
      <c r="E20" s="15">
        <f>E21+E24</f>
        <v>435745</v>
      </c>
      <c r="F20" s="15">
        <f t="shared" ref="F20:H20" si="4">F21+F24</f>
        <v>435745</v>
      </c>
      <c r="G20" s="15">
        <f t="shared" si="4"/>
        <v>0</v>
      </c>
      <c r="H20" s="15">
        <f t="shared" si="4"/>
        <v>0</v>
      </c>
      <c r="I20" s="1"/>
    </row>
    <row r="21" spans="1:13" ht="14.1" customHeight="1">
      <c r="A21" s="1"/>
      <c r="B21" s="20" t="s">
        <v>260</v>
      </c>
      <c r="C21" s="124" t="s">
        <v>261</v>
      </c>
      <c r="D21" s="124"/>
      <c r="E21" s="15">
        <f>E22+E23</f>
        <v>366000</v>
      </c>
      <c r="F21" s="15">
        <f t="shared" ref="F21:H21" si="5">F22+F23</f>
        <v>366000</v>
      </c>
      <c r="G21" s="15">
        <f t="shared" si="5"/>
        <v>0</v>
      </c>
      <c r="H21" s="15">
        <f t="shared" si="5"/>
        <v>0</v>
      </c>
      <c r="I21" s="1"/>
    </row>
    <row r="22" spans="1:13" ht="20.100000000000001" customHeight="1">
      <c r="A22" s="1"/>
      <c r="B22" s="21" t="s">
        <v>262</v>
      </c>
      <c r="C22" s="120" t="s">
        <v>263</v>
      </c>
      <c r="D22" s="120"/>
      <c r="E22" s="22">
        <f>F22+G22</f>
        <v>82200</v>
      </c>
      <c r="F22" s="22">
        <v>82200</v>
      </c>
      <c r="G22" s="22">
        <v>0</v>
      </c>
      <c r="H22" s="22">
        <v>0</v>
      </c>
      <c r="I22" s="1"/>
    </row>
    <row r="23" spans="1:13" ht="29.1" customHeight="1">
      <c r="A23" s="1"/>
      <c r="B23" s="21" t="s">
        <v>264</v>
      </c>
      <c r="C23" s="120" t="s">
        <v>265</v>
      </c>
      <c r="D23" s="120"/>
      <c r="E23" s="22">
        <f>F23+G23</f>
        <v>283800</v>
      </c>
      <c r="F23" s="22">
        <v>283800</v>
      </c>
      <c r="G23" s="22">
        <v>0</v>
      </c>
      <c r="H23" s="22">
        <v>0</v>
      </c>
      <c r="I23" s="1"/>
    </row>
    <row r="24" spans="1:13" ht="20.100000000000001" customHeight="1">
      <c r="A24" s="1"/>
      <c r="B24" s="20" t="s">
        <v>266</v>
      </c>
      <c r="C24" s="124" t="s">
        <v>267</v>
      </c>
      <c r="D24" s="124"/>
      <c r="E24" s="15">
        <f>E25</f>
        <v>69745</v>
      </c>
      <c r="F24" s="15">
        <f t="shared" ref="F24:H24" si="6">F25</f>
        <v>69745</v>
      </c>
      <c r="G24" s="15">
        <f t="shared" si="6"/>
        <v>0</v>
      </c>
      <c r="H24" s="15">
        <f t="shared" si="6"/>
        <v>0</v>
      </c>
      <c r="I24" s="1"/>
    </row>
    <row r="25" spans="1:13" ht="20.100000000000001" customHeight="1">
      <c r="A25" s="1"/>
      <c r="B25" s="21" t="s">
        <v>268</v>
      </c>
      <c r="C25" s="120" t="s">
        <v>269</v>
      </c>
      <c r="D25" s="120"/>
      <c r="E25" s="22">
        <f>F25+G25</f>
        <v>69745</v>
      </c>
      <c r="F25" s="22">
        <v>69745</v>
      </c>
      <c r="G25" s="22">
        <v>0</v>
      </c>
      <c r="H25" s="22">
        <v>0</v>
      </c>
      <c r="I25" s="1"/>
    </row>
    <row r="26" spans="1:13" ht="14.1" customHeight="1">
      <c r="A26" s="1"/>
      <c r="B26" s="20" t="s">
        <v>270</v>
      </c>
      <c r="C26" s="124" t="s">
        <v>271</v>
      </c>
      <c r="D26" s="124"/>
      <c r="E26" s="15">
        <f>E27+E29+E31</f>
        <v>3913000</v>
      </c>
      <c r="F26" s="15">
        <f t="shared" ref="F26:H26" si="7">F27+F29+F31</f>
        <v>3913000</v>
      </c>
      <c r="G26" s="15">
        <f t="shared" si="7"/>
        <v>0</v>
      </c>
      <c r="H26" s="15">
        <f t="shared" si="7"/>
        <v>0</v>
      </c>
      <c r="I26" s="1"/>
    </row>
    <row r="27" spans="1:13" ht="20.100000000000001" customHeight="1">
      <c r="A27" s="1"/>
      <c r="B27" s="20" t="s">
        <v>272</v>
      </c>
      <c r="C27" s="124" t="s">
        <v>273</v>
      </c>
      <c r="D27" s="124"/>
      <c r="E27" s="15">
        <f>E28</f>
        <v>550000</v>
      </c>
      <c r="F27" s="15">
        <f t="shared" ref="F27:J27" si="8">F28</f>
        <v>550000</v>
      </c>
      <c r="G27" s="15">
        <f t="shared" si="8"/>
        <v>0</v>
      </c>
      <c r="H27" s="15">
        <f t="shared" si="8"/>
        <v>0</v>
      </c>
      <c r="I27" s="15">
        <f t="shared" si="8"/>
        <v>0</v>
      </c>
      <c r="J27" s="15">
        <f t="shared" si="8"/>
        <v>0</v>
      </c>
    </row>
    <row r="28" spans="1:13" ht="14.1" customHeight="1">
      <c r="A28" s="1"/>
      <c r="B28" s="21" t="s">
        <v>274</v>
      </c>
      <c r="C28" s="120" t="s">
        <v>275</v>
      </c>
      <c r="D28" s="120"/>
      <c r="E28" s="22">
        <f>F28+G28</f>
        <v>550000</v>
      </c>
      <c r="F28" s="22">
        <v>550000</v>
      </c>
      <c r="G28" s="22">
        <v>0</v>
      </c>
      <c r="H28" s="22">
        <v>0</v>
      </c>
      <c r="I28" s="1"/>
    </row>
    <row r="29" spans="1:13" ht="20.100000000000001" customHeight="1">
      <c r="A29" s="1"/>
      <c r="B29" s="20" t="s">
        <v>276</v>
      </c>
      <c r="C29" s="124" t="s">
        <v>277</v>
      </c>
      <c r="D29" s="124"/>
      <c r="E29" s="15">
        <f>E30</f>
        <v>1833000</v>
      </c>
      <c r="F29" s="15">
        <f t="shared" ref="F29:H29" si="9">F30</f>
        <v>1833000</v>
      </c>
      <c r="G29" s="15">
        <f t="shared" si="9"/>
        <v>0</v>
      </c>
      <c r="H29" s="15">
        <f t="shared" si="9"/>
        <v>0</v>
      </c>
      <c r="I29" s="1"/>
    </row>
    <row r="30" spans="1:13" ht="14.1" customHeight="1">
      <c r="A30" s="1"/>
      <c r="B30" s="21" t="s">
        <v>278</v>
      </c>
      <c r="C30" s="120" t="s">
        <v>275</v>
      </c>
      <c r="D30" s="120"/>
      <c r="E30" s="22">
        <f>F30+G30</f>
        <v>1833000</v>
      </c>
      <c r="F30" s="22">
        <v>1833000</v>
      </c>
      <c r="G30" s="22">
        <v>0</v>
      </c>
      <c r="H30" s="22">
        <v>0</v>
      </c>
      <c r="I30" s="1"/>
    </row>
    <row r="31" spans="1:13" ht="20.100000000000001" customHeight="1">
      <c r="A31" s="1"/>
      <c r="B31" s="20" t="s">
        <v>279</v>
      </c>
      <c r="C31" s="124" t="s">
        <v>280</v>
      </c>
      <c r="D31" s="124"/>
      <c r="E31" s="15">
        <f>E32+E33</f>
        <v>1530000</v>
      </c>
      <c r="F31" s="15">
        <f t="shared" ref="F31:H31" si="10">F32+F33</f>
        <v>1530000</v>
      </c>
      <c r="G31" s="15">
        <f t="shared" si="10"/>
        <v>0</v>
      </c>
      <c r="H31" s="15">
        <f t="shared" si="10"/>
        <v>0</v>
      </c>
      <c r="I31" s="1"/>
    </row>
    <row r="32" spans="1:13" ht="48.75" customHeight="1">
      <c r="A32" s="1"/>
      <c r="B32" s="21" t="s">
        <v>281</v>
      </c>
      <c r="C32" s="120" t="s">
        <v>282</v>
      </c>
      <c r="D32" s="120"/>
      <c r="E32" s="22">
        <f>F32+G32</f>
        <v>910000</v>
      </c>
      <c r="F32" s="22">
        <v>910000</v>
      </c>
      <c r="G32" s="22">
        <v>0</v>
      </c>
      <c r="H32" s="22">
        <v>0</v>
      </c>
      <c r="I32" s="1"/>
    </row>
    <row r="33" spans="1:9" ht="38.1" customHeight="1">
      <c r="A33" s="1"/>
      <c r="B33" s="21" t="s">
        <v>283</v>
      </c>
      <c r="C33" s="120" t="s">
        <v>284</v>
      </c>
      <c r="D33" s="120"/>
      <c r="E33" s="22">
        <f>F33+G33</f>
        <v>620000</v>
      </c>
      <c r="F33" s="22">
        <v>620000</v>
      </c>
      <c r="G33" s="22">
        <v>0</v>
      </c>
      <c r="H33" s="22">
        <v>0</v>
      </c>
      <c r="I33" s="1"/>
    </row>
    <row r="34" spans="1:9" ht="20.100000000000001" customHeight="1">
      <c r="A34" s="1"/>
      <c r="B34" s="20" t="s">
        <v>285</v>
      </c>
      <c r="C34" s="124" t="s">
        <v>286</v>
      </c>
      <c r="D34" s="124"/>
      <c r="E34" s="15">
        <f>E35+E44</f>
        <v>35861715</v>
      </c>
      <c r="F34" s="15">
        <f t="shared" ref="F34:H34" si="11">F35+F44</f>
        <v>35861715</v>
      </c>
      <c r="G34" s="15">
        <f t="shared" si="11"/>
        <v>0</v>
      </c>
      <c r="H34" s="15">
        <f t="shared" si="11"/>
        <v>0</v>
      </c>
      <c r="I34" s="1"/>
    </row>
    <row r="35" spans="1:9" ht="14.1" customHeight="1">
      <c r="A35" s="1"/>
      <c r="B35" s="20" t="s">
        <v>287</v>
      </c>
      <c r="C35" s="124" t="s">
        <v>288</v>
      </c>
      <c r="D35" s="124"/>
      <c r="E35" s="15">
        <f>SUM(E36:E43)</f>
        <v>16190883</v>
      </c>
      <c r="F35" s="15">
        <f t="shared" ref="F35:H35" si="12">SUM(F36:F43)</f>
        <v>16190883</v>
      </c>
      <c r="G35" s="15">
        <f t="shared" si="12"/>
        <v>0</v>
      </c>
      <c r="H35" s="15">
        <f t="shared" si="12"/>
        <v>0</v>
      </c>
      <c r="I35" s="1"/>
    </row>
    <row r="36" spans="1:9" ht="20.100000000000001" customHeight="1">
      <c r="A36" s="1"/>
      <c r="B36" s="21" t="s">
        <v>289</v>
      </c>
      <c r="C36" s="120" t="s">
        <v>290</v>
      </c>
      <c r="D36" s="120"/>
      <c r="E36" s="22">
        <f>F36+G36</f>
        <v>5580</v>
      </c>
      <c r="F36" s="22">
        <v>5580</v>
      </c>
      <c r="G36" s="22">
        <v>0</v>
      </c>
      <c r="H36" s="22">
        <v>0</v>
      </c>
      <c r="I36" s="1"/>
    </row>
    <row r="37" spans="1:9" ht="20.100000000000001" customHeight="1">
      <c r="A37" s="1"/>
      <c r="B37" s="21" t="s">
        <v>291</v>
      </c>
      <c r="C37" s="120" t="s">
        <v>292</v>
      </c>
      <c r="D37" s="120"/>
      <c r="E37" s="22">
        <f t="shared" ref="E37:E43" si="13">F37+G37</f>
        <v>130465</v>
      </c>
      <c r="F37" s="22">
        <v>130465</v>
      </c>
      <c r="G37" s="22">
        <v>0</v>
      </c>
      <c r="H37" s="22">
        <v>0</v>
      </c>
      <c r="I37" s="1"/>
    </row>
    <row r="38" spans="1:9" ht="20.100000000000001" customHeight="1">
      <c r="A38" s="1"/>
      <c r="B38" s="21" t="s">
        <v>293</v>
      </c>
      <c r="C38" s="120" t="s">
        <v>294</v>
      </c>
      <c r="D38" s="120"/>
      <c r="E38" s="22">
        <f t="shared" si="13"/>
        <v>904957</v>
      </c>
      <c r="F38" s="22">
        <v>904957</v>
      </c>
      <c r="G38" s="22">
        <v>0</v>
      </c>
      <c r="H38" s="22">
        <v>0</v>
      </c>
      <c r="I38" s="1"/>
    </row>
    <row r="39" spans="1:9" ht="20.100000000000001" customHeight="1">
      <c r="A39" s="1"/>
      <c r="B39" s="21" t="s">
        <v>295</v>
      </c>
      <c r="C39" s="120" t="s">
        <v>296</v>
      </c>
      <c r="D39" s="120"/>
      <c r="E39" s="22">
        <f t="shared" si="13"/>
        <v>683791</v>
      </c>
      <c r="F39" s="22">
        <v>683791</v>
      </c>
      <c r="G39" s="22">
        <v>0</v>
      </c>
      <c r="H39" s="22">
        <v>0</v>
      </c>
      <c r="I39" s="1"/>
    </row>
    <row r="40" spans="1:9" ht="14.1" customHeight="1">
      <c r="A40" s="1"/>
      <c r="B40" s="21" t="s">
        <v>297</v>
      </c>
      <c r="C40" s="120" t="s">
        <v>298</v>
      </c>
      <c r="D40" s="120"/>
      <c r="E40" s="22">
        <f t="shared" si="13"/>
        <v>600300</v>
      </c>
      <c r="F40" s="22">
        <v>600300</v>
      </c>
      <c r="G40" s="22">
        <v>0</v>
      </c>
      <c r="H40" s="22">
        <v>0</v>
      </c>
      <c r="I40" s="1"/>
    </row>
    <row r="41" spans="1:9" ht="14.1" customHeight="1">
      <c r="A41" s="1"/>
      <c r="B41" s="21" t="s">
        <v>299</v>
      </c>
      <c r="C41" s="120" t="s">
        <v>300</v>
      </c>
      <c r="D41" s="120"/>
      <c r="E41" s="22">
        <f t="shared" si="13"/>
        <v>9735790</v>
      </c>
      <c r="F41" s="22">
        <v>9735790</v>
      </c>
      <c r="G41" s="22">
        <v>0</v>
      </c>
      <c r="H41" s="22">
        <v>0</v>
      </c>
      <c r="I41" s="1"/>
    </row>
    <row r="42" spans="1:9" ht="14.1" customHeight="1">
      <c r="A42" s="1"/>
      <c r="B42" s="21" t="s">
        <v>301</v>
      </c>
      <c r="C42" s="120" t="s">
        <v>302</v>
      </c>
      <c r="D42" s="120"/>
      <c r="E42" s="22">
        <f t="shared" si="13"/>
        <v>1480000</v>
      </c>
      <c r="F42" s="22">
        <v>1480000</v>
      </c>
      <c r="G42" s="22">
        <v>0</v>
      </c>
      <c r="H42" s="22">
        <v>0</v>
      </c>
      <c r="I42" s="1"/>
    </row>
    <row r="43" spans="1:9" ht="14.1" customHeight="1">
      <c r="A43" s="1"/>
      <c r="B43" s="21" t="s">
        <v>303</v>
      </c>
      <c r="C43" s="120" t="s">
        <v>304</v>
      </c>
      <c r="D43" s="120"/>
      <c r="E43" s="22">
        <f t="shared" si="13"/>
        <v>2650000</v>
      </c>
      <c r="F43" s="22">
        <v>2650000</v>
      </c>
      <c r="G43" s="22">
        <v>0</v>
      </c>
      <c r="H43" s="22">
        <v>0</v>
      </c>
      <c r="I43" s="1"/>
    </row>
    <row r="44" spans="1:9" ht="14.1" customHeight="1">
      <c r="A44" s="1"/>
      <c r="B44" s="20" t="s">
        <v>305</v>
      </c>
      <c r="C44" s="124" t="s">
        <v>306</v>
      </c>
      <c r="D44" s="124"/>
      <c r="E44" s="15">
        <f>E45+E46+E47</f>
        <v>19670832</v>
      </c>
      <c r="F44" s="15">
        <f t="shared" ref="F44:H44" si="14">F45+F46+F47</f>
        <v>19670832</v>
      </c>
      <c r="G44" s="15">
        <f t="shared" si="14"/>
        <v>0</v>
      </c>
      <c r="H44" s="15">
        <f t="shared" si="14"/>
        <v>0</v>
      </c>
      <c r="I44" s="1"/>
    </row>
    <row r="45" spans="1:9" ht="14.1" customHeight="1">
      <c r="A45" s="1"/>
      <c r="B45" s="21" t="s">
        <v>307</v>
      </c>
      <c r="C45" s="120" t="s">
        <v>308</v>
      </c>
      <c r="D45" s="120"/>
      <c r="E45" s="22">
        <f>F45+G45</f>
        <v>1175974</v>
      </c>
      <c r="F45" s="22">
        <v>1175974</v>
      </c>
      <c r="G45" s="22">
        <v>0</v>
      </c>
      <c r="H45" s="22">
        <v>0</v>
      </c>
      <c r="I45" s="1"/>
    </row>
    <row r="46" spans="1:9" ht="14.1" customHeight="1">
      <c r="A46" s="1"/>
      <c r="B46" s="21" t="s">
        <v>309</v>
      </c>
      <c r="C46" s="120" t="s">
        <v>310</v>
      </c>
      <c r="D46" s="120"/>
      <c r="E46" s="22">
        <f t="shared" ref="E46:E47" si="15">F46+G46</f>
        <v>12769058</v>
      </c>
      <c r="F46" s="22">
        <v>12769058</v>
      </c>
      <c r="G46" s="22">
        <v>0</v>
      </c>
      <c r="H46" s="22">
        <v>0</v>
      </c>
      <c r="I46" s="1"/>
    </row>
    <row r="47" spans="1:9" ht="29.1" customHeight="1">
      <c r="A47" s="1"/>
      <c r="B47" s="21" t="s">
        <v>311</v>
      </c>
      <c r="C47" s="120" t="s">
        <v>312</v>
      </c>
      <c r="D47" s="120"/>
      <c r="E47" s="22">
        <f t="shared" si="15"/>
        <v>5725800</v>
      </c>
      <c r="F47" s="22">
        <v>5725800</v>
      </c>
      <c r="G47" s="22">
        <v>0</v>
      </c>
      <c r="H47" s="22">
        <v>0</v>
      </c>
      <c r="I47" s="1"/>
    </row>
    <row r="48" spans="1:9" ht="14.1" customHeight="1">
      <c r="A48" s="1"/>
      <c r="B48" s="20" t="s">
        <v>313</v>
      </c>
      <c r="C48" s="124" t="s">
        <v>314</v>
      </c>
      <c r="D48" s="124"/>
      <c r="E48" s="15">
        <f>E49</f>
        <v>36520</v>
      </c>
      <c r="F48" s="15">
        <f t="shared" ref="F48:H48" si="16">F49</f>
        <v>0</v>
      </c>
      <c r="G48" s="15">
        <f t="shared" si="16"/>
        <v>36520</v>
      </c>
      <c r="H48" s="15">
        <f t="shared" si="16"/>
        <v>0</v>
      </c>
      <c r="I48" s="1"/>
    </row>
    <row r="49" spans="1:9" ht="14.1" customHeight="1">
      <c r="A49" s="1"/>
      <c r="B49" s="20" t="s">
        <v>315</v>
      </c>
      <c r="C49" s="124" t="s">
        <v>316</v>
      </c>
      <c r="D49" s="124"/>
      <c r="E49" s="15">
        <f>E50+E51+E52</f>
        <v>36520</v>
      </c>
      <c r="F49" s="15">
        <f t="shared" ref="F49:H49" si="17">F50+F51+F52</f>
        <v>0</v>
      </c>
      <c r="G49" s="15">
        <f t="shared" si="17"/>
        <v>36520</v>
      </c>
      <c r="H49" s="15">
        <f t="shared" si="17"/>
        <v>0</v>
      </c>
      <c r="I49" s="1"/>
    </row>
    <row r="50" spans="1:9" ht="29.1" customHeight="1">
      <c r="A50" s="1"/>
      <c r="B50" s="21" t="s">
        <v>317</v>
      </c>
      <c r="C50" s="120" t="s">
        <v>318</v>
      </c>
      <c r="D50" s="120"/>
      <c r="E50" s="22">
        <f>F50+G50</f>
        <v>26500</v>
      </c>
      <c r="F50" s="22">
        <v>0</v>
      </c>
      <c r="G50" s="22">
        <v>26500</v>
      </c>
      <c r="H50" s="22">
        <v>0</v>
      </c>
      <c r="I50" s="1"/>
    </row>
    <row r="51" spans="1:9" ht="20.100000000000001" customHeight="1">
      <c r="A51" s="1"/>
      <c r="B51" s="21" t="s">
        <v>319</v>
      </c>
      <c r="C51" s="120" t="s">
        <v>320</v>
      </c>
      <c r="D51" s="120"/>
      <c r="E51" s="22">
        <f t="shared" ref="E51:E52" si="18">F51+G51</f>
        <v>1500</v>
      </c>
      <c r="F51" s="22">
        <v>0</v>
      </c>
      <c r="G51" s="22">
        <v>1500</v>
      </c>
      <c r="H51" s="22">
        <v>0</v>
      </c>
      <c r="I51" s="1"/>
    </row>
    <row r="52" spans="1:9" ht="29.1" customHeight="1">
      <c r="A52" s="1"/>
      <c r="B52" s="21" t="s">
        <v>321</v>
      </c>
      <c r="C52" s="120" t="s">
        <v>322</v>
      </c>
      <c r="D52" s="120"/>
      <c r="E52" s="22">
        <f t="shared" si="18"/>
        <v>8520</v>
      </c>
      <c r="F52" s="22">
        <v>0</v>
      </c>
      <c r="G52" s="22">
        <v>8520</v>
      </c>
      <c r="H52" s="22">
        <v>0</v>
      </c>
      <c r="I52" s="1"/>
    </row>
    <row r="53" spans="1:9" ht="14.1" customHeight="1">
      <c r="A53" s="1"/>
      <c r="B53" s="20" t="s">
        <v>323</v>
      </c>
      <c r="C53" s="129" t="s">
        <v>324</v>
      </c>
      <c r="D53" s="129"/>
      <c r="E53" s="15">
        <f>E54+E60+E73+E70</f>
        <v>2867832</v>
      </c>
      <c r="F53" s="15">
        <f t="shared" ref="F53:H53" si="19">F54+F60+F73+F70</f>
        <v>1389502</v>
      </c>
      <c r="G53" s="15">
        <f t="shared" si="19"/>
        <v>1478330</v>
      </c>
      <c r="H53" s="15">
        <f t="shared" si="19"/>
        <v>0</v>
      </c>
      <c r="I53" s="1"/>
    </row>
    <row r="54" spans="1:9" ht="14.1" customHeight="1">
      <c r="A54" s="1"/>
      <c r="B54" s="20" t="s">
        <v>325</v>
      </c>
      <c r="C54" s="124" t="s">
        <v>326</v>
      </c>
      <c r="D54" s="124"/>
      <c r="E54" s="15">
        <f>E55</f>
        <v>155120</v>
      </c>
      <c r="F54" s="15">
        <f t="shared" ref="F54:H54" si="20">F55</f>
        <v>155120</v>
      </c>
      <c r="G54" s="15">
        <f t="shared" si="20"/>
        <v>0</v>
      </c>
      <c r="H54" s="15">
        <f t="shared" si="20"/>
        <v>0</v>
      </c>
      <c r="I54" s="1"/>
    </row>
    <row r="55" spans="1:9" ht="14.1" customHeight="1">
      <c r="A55" s="1"/>
      <c r="B55" s="20" t="s">
        <v>327</v>
      </c>
      <c r="C55" s="124" t="s">
        <v>328</v>
      </c>
      <c r="D55" s="124"/>
      <c r="E55" s="15">
        <f>SUM(E56:E59)</f>
        <v>155120</v>
      </c>
      <c r="F55" s="15">
        <f t="shared" ref="F55:H55" si="21">SUM(F56:F59)</f>
        <v>155120</v>
      </c>
      <c r="G55" s="15">
        <f t="shared" si="21"/>
        <v>0</v>
      </c>
      <c r="H55" s="15">
        <f t="shared" si="21"/>
        <v>0</v>
      </c>
      <c r="I55" s="1"/>
    </row>
    <row r="56" spans="1:9" ht="14.1" customHeight="1">
      <c r="A56" s="1"/>
      <c r="B56" s="21" t="s">
        <v>329</v>
      </c>
      <c r="C56" s="120" t="s">
        <v>330</v>
      </c>
      <c r="D56" s="120"/>
      <c r="E56" s="22">
        <f>F56+G56</f>
        <v>100000</v>
      </c>
      <c r="F56" s="22">
        <v>100000</v>
      </c>
      <c r="G56" s="22">
        <v>0</v>
      </c>
      <c r="H56" s="22">
        <v>0</v>
      </c>
      <c r="I56" s="1"/>
    </row>
    <row r="57" spans="1:9" ht="40.5" customHeight="1">
      <c r="A57" s="1"/>
      <c r="B57" s="21">
        <v>21081500</v>
      </c>
      <c r="C57" s="120" t="s">
        <v>406</v>
      </c>
      <c r="D57" s="120"/>
      <c r="E57" s="22">
        <f>F57+G57</f>
        <v>50000</v>
      </c>
      <c r="F57" s="22">
        <v>50000</v>
      </c>
      <c r="G57" s="22">
        <v>0</v>
      </c>
      <c r="H57" s="22">
        <v>0</v>
      </c>
      <c r="I57" s="1"/>
    </row>
    <row r="58" spans="1:9" ht="14.1" customHeight="1">
      <c r="A58" s="1"/>
      <c r="B58" s="21" t="s">
        <v>331</v>
      </c>
      <c r="C58" s="120" t="s">
        <v>332</v>
      </c>
      <c r="D58" s="120"/>
      <c r="E58" s="22">
        <f>F58+G58</f>
        <v>1100</v>
      </c>
      <c r="F58" s="22">
        <v>1100</v>
      </c>
      <c r="G58" s="22">
        <v>0</v>
      </c>
      <c r="H58" s="22">
        <v>0</v>
      </c>
      <c r="I58" s="1"/>
    </row>
    <row r="59" spans="1:9" ht="39" customHeight="1">
      <c r="A59" s="1"/>
      <c r="B59" s="21">
        <v>21082400</v>
      </c>
      <c r="C59" s="120" t="s">
        <v>407</v>
      </c>
      <c r="D59" s="120"/>
      <c r="E59" s="22">
        <f>F59+G59</f>
        <v>4020</v>
      </c>
      <c r="F59" s="22">
        <v>4020</v>
      </c>
      <c r="G59" s="22">
        <v>0</v>
      </c>
      <c r="H59" s="22">
        <v>0</v>
      </c>
      <c r="I59" s="1"/>
    </row>
    <row r="60" spans="1:9" ht="20.100000000000001" customHeight="1">
      <c r="A60" s="1"/>
      <c r="B60" s="20" t="s">
        <v>333</v>
      </c>
      <c r="C60" s="124" t="s">
        <v>334</v>
      </c>
      <c r="D60" s="124"/>
      <c r="E60" s="15">
        <f>E61+E64+E66</f>
        <v>1149882</v>
      </c>
      <c r="F60" s="15">
        <f t="shared" ref="F60:H60" si="22">F61+F64+F66</f>
        <v>1149882</v>
      </c>
      <c r="G60" s="15">
        <f t="shared" si="22"/>
        <v>0</v>
      </c>
      <c r="H60" s="15">
        <f t="shared" si="22"/>
        <v>0</v>
      </c>
      <c r="I60" s="1"/>
    </row>
    <row r="61" spans="1:9" ht="14.1" customHeight="1">
      <c r="A61" s="1"/>
      <c r="B61" s="20" t="s">
        <v>335</v>
      </c>
      <c r="C61" s="124" t="s">
        <v>336</v>
      </c>
      <c r="D61" s="124"/>
      <c r="E61" s="15">
        <f>E62+E63</f>
        <v>894300</v>
      </c>
      <c r="F61" s="15">
        <f t="shared" ref="F61:H61" si="23">F62+F63</f>
        <v>894300</v>
      </c>
      <c r="G61" s="15">
        <f t="shared" si="23"/>
        <v>0</v>
      </c>
      <c r="H61" s="15">
        <f t="shared" si="23"/>
        <v>0</v>
      </c>
      <c r="I61" s="1"/>
    </row>
    <row r="62" spans="1:9" ht="14.1" customHeight="1">
      <c r="A62" s="1"/>
      <c r="B62" s="21" t="s">
        <v>337</v>
      </c>
      <c r="C62" s="120" t="s">
        <v>338</v>
      </c>
      <c r="D62" s="120"/>
      <c r="E62" s="22">
        <f>F62+G62</f>
        <v>558900</v>
      </c>
      <c r="F62" s="22">
        <v>558900</v>
      </c>
      <c r="G62" s="22">
        <v>0</v>
      </c>
      <c r="H62" s="22">
        <v>0</v>
      </c>
      <c r="I62" s="1"/>
    </row>
    <row r="63" spans="1:9" ht="20.100000000000001" customHeight="1">
      <c r="A63" s="1"/>
      <c r="B63" s="21" t="s">
        <v>339</v>
      </c>
      <c r="C63" s="120" t="s">
        <v>340</v>
      </c>
      <c r="D63" s="120"/>
      <c r="E63" s="22">
        <f>F63+G63</f>
        <v>335400</v>
      </c>
      <c r="F63" s="22">
        <v>335400</v>
      </c>
      <c r="G63" s="22">
        <v>0</v>
      </c>
      <c r="H63" s="22">
        <v>0</v>
      </c>
      <c r="I63" s="1"/>
    </row>
    <row r="64" spans="1:9" ht="20.100000000000001" customHeight="1">
      <c r="A64" s="1"/>
      <c r="B64" s="20" t="s">
        <v>341</v>
      </c>
      <c r="C64" s="124" t="s">
        <v>342</v>
      </c>
      <c r="D64" s="124"/>
      <c r="E64" s="15">
        <f>E65</f>
        <v>145350</v>
      </c>
      <c r="F64" s="15">
        <f t="shared" ref="F64:H64" si="24">F65</f>
        <v>145350</v>
      </c>
      <c r="G64" s="15">
        <f t="shared" si="24"/>
        <v>0</v>
      </c>
      <c r="H64" s="15">
        <f t="shared" si="24"/>
        <v>0</v>
      </c>
      <c r="I64" s="1"/>
    </row>
    <row r="65" spans="1:10" ht="20.100000000000001" customHeight="1">
      <c r="A65" s="1"/>
      <c r="B65" s="21" t="s">
        <v>343</v>
      </c>
      <c r="C65" s="120" t="s">
        <v>344</v>
      </c>
      <c r="D65" s="120"/>
      <c r="E65" s="22">
        <f>F65+G65</f>
        <v>145350</v>
      </c>
      <c r="F65" s="22">
        <v>145350</v>
      </c>
      <c r="G65" s="22">
        <v>0</v>
      </c>
      <c r="H65" s="22">
        <v>0</v>
      </c>
      <c r="I65" s="1"/>
    </row>
    <row r="66" spans="1:10" ht="14.1" customHeight="1">
      <c r="A66" s="1"/>
      <c r="B66" s="20" t="s">
        <v>345</v>
      </c>
      <c r="C66" s="124" t="s">
        <v>346</v>
      </c>
      <c r="D66" s="124"/>
      <c r="E66" s="15">
        <f>E67+E68+E69</f>
        <v>110232</v>
      </c>
      <c r="F66" s="15">
        <f t="shared" ref="F66:H66" si="25">F67+F68+F69</f>
        <v>110232</v>
      </c>
      <c r="G66" s="15">
        <f t="shared" si="25"/>
        <v>0</v>
      </c>
      <c r="H66" s="15">
        <f t="shared" si="25"/>
        <v>0</v>
      </c>
      <c r="I66" s="1"/>
    </row>
    <row r="67" spans="1:10" ht="29.1" customHeight="1">
      <c r="A67" s="1"/>
      <c r="B67" s="21" t="s">
        <v>347</v>
      </c>
      <c r="C67" s="120" t="s">
        <v>348</v>
      </c>
      <c r="D67" s="120"/>
      <c r="E67" s="22">
        <f>F67+G67</f>
        <v>106500</v>
      </c>
      <c r="F67" s="22">
        <v>106500</v>
      </c>
      <c r="G67" s="22">
        <v>0</v>
      </c>
      <c r="H67" s="22">
        <v>0</v>
      </c>
      <c r="I67" s="1"/>
    </row>
    <row r="68" spans="1:10" ht="14.1" customHeight="1">
      <c r="A68" s="1"/>
      <c r="B68" s="21" t="s">
        <v>349</v>
      </c>
      <c r="C68" s="120" t="s">
        <v>350</v>
      </c>
      <c r="D68" s="120"/>
      <c r="E68" s="22">
        <f t="shared" ref="E68:E69" si="26">F68+G68</f>
        <v>60</v>
      </c>
      <c r="F68" s="22">
        <v>60</v>
      </c>
      <c r="G68" s="22">
        <v>0</v>
      </c>
      <c r="H68" s="22">
        <v>0</v>
      </c>
      <c r="I68" s="1"/>
    </row>
    <row r="69" spans="1:10" ht="20.100000000000001" customHeight="1">
      <c r="A69" s="1"/>
      <c r="B69" s="21" t="s">
        <v>351</v>
      </c>
      <c r="C69" s="120" t="s">
        <v>352</v>
      </c>
      <c r="D69" s="120"/>
      <c r="E69" s="22">
        <f t="shared" si="26"/>
        <v>3672</v>
      </c>
      <c r="F69" s="22">
        <v>3672</v>
      </c>
      <c r="G69" s="22">
        <v>0</v>
      </c>
      <c r="H69" s="22">
        <v>0</v>
      </c>
      <c r="I69" s="1"/>
    </row>
    <row r="70" spans="1:10" ht="20.100000000000001" customHeight="1">
      <c r="A70" s="1"/>
      <c r="B70" s="20" t="s">
        <v>525</v>
      </c>
      <c r="C70" s="124" t="s">
        <v>528</v>
      </c>
      <c r="D70" s="124"/>
      <c r="E70" s="15">
        <f>E71</f>
        <v>84500</v>
      </c>
      <c r="F70" s="15">
        <f t="shared" ref="F70:H71" si="27">F71</f>
        <v>84500</v>
      </c>
      <c r="G70" s="15">
        <f t="shared" si="27"/>
        <v>0</v>
      </c>
      <c r="H70" s="15">
        <f t="shared" si="27"/>
        <v>0</v>
      </c>
      <c r="I70" s="1"/>
    </row>
    <row r="71" spans="1:10" ht="20.100000000000001" customHeight="1">
      <c r="A71" s="1"/>
      <c r="B71" s="20" t="s">
        <v>526</v>
      </c>
      <c r="C71" s="124" t="s">
        <v>328</v>
      </c>
      <c r="D71" s="124"/>
      <c r="E71" s="15">
        <f>E72</f>
        <v>84500</v>
      </c>
      <c r="F71" s="15">
        <f t="shared" si="27"/>
        <v>84500</v>
      </c>
      <c r="G71" s="15">
        <f t="shared" si="27"/>
        <v>0</v>
      </c>
      <c r="H71" s="15">
        <f t="shared" si="27"/>
        <v>0</v>
      </c>
      <c r="I71" s="1"/>
    </row>
    <row r="72" spans="1:10" ht="20.100000000000001" customHeight="1">
      <c r="A72" s="1"/>
      <c r="B72" s="21" t="s">
        <v>527</v>
      </c>
      <c r="C72" s="120" t="s">
        <v>328</v>
      </c>
      <c r="D72" s="120"/>
      <c r="E72" s="22">
        <f>F72+G72</f>
        <v>84500</v>
      </c>
      <c r="F72" s="22">
        <v>84500</v>
      </c>
      <c r="G72" s="22">
        <v>0</v>
      </c>
      <c r="H72" s="22">
        <v>0</v>
      </c>
      <c r="I72" s="1"/>
    </row>
    <row r="73" spans="1:10" ht="14.1" customHeight="1">
      <c r="A73" s="1"/>
      <c r="B73" s="20" t="s">
        <v>353</v>
      </c>
      <c r="C73" s="124" t="s">
        <v>354</v>
      </c>
      <c r="D73" s="124"/>
      <c r="E73" s="15">
        <f>E74+E77</f>
        <v>1478330</v>
      </c>
      <c r="F73" s="15">
        <f t="shared" ref="F73:J73" si="28">F74+F77</f>
        <v>0</v>
      </c>
      <c r="G73" s="15">
        <f t="shared" si="28"/>
        <v>1478330</v>
      </c>
      <c r="H73" s="15">
        <f t="shared" si="28"/>
        <v>0</v>
      </c>
      <c r="I73" s="15">
        <f t="shared" si="28"/>
        <v>0</v>
      </c>
      <c r="J73" s="15">
        <f t="shared" si="28"/>
        <v>0</v>
      </c>
    </row>
    <row r="74" spans="1:10" ht="20.100000000000001" customHeight="1">
      <c r="A74" s="1"/>
      <c r="B74" s="20" t="s">
        <v>355</v>
      </c>
      <c r="C74" s="124" t="s">
        <v>356</v>
      </c>
      <c r="D74" s="124"/>
      <c r="E74" s="15">
        <f>E75+E76</f>
        <v>868490</v>
      </c>
      <c r="F74" s="15">
        <f t="shared" ref="F74:H74" si="29">F75+F76</f>
        <v>0</v>
      </c>
      <c r="G74" s="15">
        <f t="shared" si="29"/>
        <v>868490</v>
      </c>
      <c r="H74" s="15">
        <f t="shared" si="29"/>
        <v>0</v>
      </c>
      <c r="I74" s="1"/>
    </row>
    <row r="75" spans="1:10" ht="20.100000000000001" customHeight="1">
      <c r="A75" s="1"/>
      <c r="B75" s="21" t="s">
        <v>357</v>
      </c>
      <c r="C75" s="120" t="s">
        <v>358</v>
      </c>
      <c r="D75" s="120"/>
      <c r="E75" s="22">
        <f>F75+G75</f>
        <v>727190</v>
      </c>
      <c r="F75" s="22">
        <v>0</v>
      </c>
      <c r="G75" s="22">
        <v>727190</v>
      </c>
      <c r="H75" s="22">
        <v>0</v>
      </c>
      <c r="I75" s="1"/>
    </row>
    <row r="76" spans="1:10" ht="20.100000000000001" customHeight="1">
      <c r="A76" s="1"/>
      <c r="B76" s="21" t="s">
        <v>359</v>
      </c>
      <c r="C76" s="120" t="s">
        <v>360</v>
      </c>
      <c r="D76" s="120"/>
      <c r="E76" s="22">
        <f>F76+G76</f>
        <v>141300</v>
      </c>
      <c r="F76" s="22">
        <v>0</v>
      </c>
      <c r="G76" s="22">
        <v>141300</v>
      </c>
      <c r="H76" s="22">
        <v>0</v>
      </c>
      <c r="I76" s="1"/>
    </row>
    <row r="77" spans="1:10" ht="14.1" customHeight="1">
      <c r="A77" s="1"/>
      <c r="B77" s="20" t="s">
        <v>361</v>
      </c>
      <c r="C77" s="124" t="s">
        <v>362</v>
      </c>
      <c r="D77" s="124"/>
      <c r="E77" s="15">
        <f>E78</f>
        <v>609840</v>
      </c>
      <c r="F77" s="15">
        <f t="shared" ref="F77:H77" si="30">F78</f>
        <v>0</v>
      </c>
      <c r="G77" s="15">
        <f t="shared" si="30"/>
        <v>609840</v>
      </c>
      <c r="H77" s="15">
        <f t="shared" si="30"/>
        <v>0</v>
      </c>
      <c r="I77" s="1"/>
    </row>
    <row r="78" spans="1:10" ht="57.75" customHeight="1">
      <c r="A78" s="1"/>
      <c r="B78" s="21" t="s">
        <v>363</v>
      </c>
      <c r="C78" s="120" t="s">
        <v>364</v>
      </c>
      <c r="D78" s="120"/>
      <c r="E78" s="22">
        <f>F78+G78</f>
        <v>609840</v>
      </c>
      <c r="F78" s="22">
        <v>0</v>
      </c>
      <c r="G78" s="22">
        <v>609840</v>
      </c>
      <c r="H78" s="22">
        <v>0</v>
      </c>
      <c r="I78" s="1"/>
    </row>
    <row r="79" spans="1:10" ht="13.5" hidden="1" customHeight="1">
      <c r="A79" s="1"/>
      <c r="B79" s="20" t="s">
        <v>365</v>
      </c>
      <c r="C79" s="129" t="s">
        <v>366</v>
      </c>
      <c r="D79" s="129"/>
      <c r="E79" s="15">
        <f>E80</f>
        <v>1287923</v>
      </c>
      <c r="F79" s="15">
        <f t="shared" ref="F79:J81" si="31">F80</f>
        <v>0</v>
      </c>
      <c r="G79" s="15">
        <f t="shared" si="31"/>
        <v>1287923</v>
      </c>
      <c r="H79" s="15">
        <f t="shared" si="31"/>
        <v>1287923</v>
      </c>
      <c r="I79" s="1"/>
    </row>
    <row r="80" spans="1:10" ht="13.5" hidden="1" customHeight="1">
      <c r="A80" s="1"/>
      <c r="B80" s="20" t="s">
        <v>367</v>
      </c>
      <c r="C80" s="124" t="s">
        <v>368</v>
      </c>
      <c r="D80" s="124"/>
      <c r="E80" s="15">
        <f>E81</f>
        <v>1287923</v>
      </c>
      <c r="F80" s="15">
        <f t="shared" si="31"/>
        <v>0</v>
      </c>
      <c r="G80" s="15">
        <f t="shared" si="31"/>
        <v>1287923</v>
      </c>
      <c r="H80" s="15">
        <f t="shared" si="31"/>
        <v>1287923</v>
      </c>
      <c r="I80" s="15">
        <f t="shared" si="31"/>
        <v>0</v>
      </c>
      <c r="J80" s="15">
        <f t="shared" si="31"/>
        <v>0</v>
      </c>
    </row>
    <row r="81" spans="1:9" ht="13.5" hidden="1" customHeight="1">
      <c r="A81" s="1"/>
      <c r="B81" s="20" t="s">
        <v>369</v>
      </c>
      <c r="C81" s="124" t="s">
        <v>370</v>
      </c>
      <c r="D81" s="124"/>
      <c r="E81" s="15">
        <f>E82</f>
        <v>1287923</v>
      </c>
      <c r="F81" s="15">
        <f t="shared" si="31"/>
        <v>0</v>
      </c>
      <c r="G81" s="15">
        <f t="shared" si="31"/>
        <v>1287923</v>
      </c>
      <c r="H81" s="15">
        <f t="shared" si="31"/>
        <v>1287923</v>
      </c>
      <c r="I81" s="1"/>
    </row>
    <row r="82" spans="1:9" ht="18" customHeight="1">
      <c r="A82" s="1"/>
      <c r="B82" s="21" t="s">
        <v>371</v>
      </c>
      <c r="C82" s="120" t="s">
        <v>372</v>
      </c>
      <c r="D82" s="120"/>
      <c r="E82" s="22">
        <f>F82+G82</f>
        <v>1287923</v>
      </c>
      <c r="F82" s="22"/>
      <c r="G82" s="22">
        <v>1287923</v>
      </c>
      <c r="H82" s="22">
        <v>1287923</v>
      </c>
      <c r="I82" s="1"/>
    </row>
    <row r="83" spans="1:9" ht="27.95" customHeight="1">
      <c r="A83" s="1"/>
      <c r="B83" s="23" t="s">
        <v>11</v>
      </c>
      <c r="C83" s="121" t="s">
        <v>373</v>
      </c>
      <c r="D83" s="121"/>
      <c r="E83" s="14">
        <f>E13+E53+E79</f>
        <v>97589799</v>
      </c>
      <c r="F83" s="14">
        <f t="shared" ref="F83:H83" si="32">F13+F53+F79</f>
        <v>94787026</v>
      </c>
      <c r="G83" s="14">
        <f t="shared" si="32"/>
        <v>2802773</v>
      </c>
      <c r="H83" s="14">
        <f t="shared" si="32"/>
        <v>1287923</v>
      </c>
      <c r="I83" s="1"/>
    </row>
    <row r="84" spans="1:9" ht="14.1" customHeight="1">
      <c r="A84" s="1"/>
      <c r="B84" s="20" t="s">
        <v>374</v>
      </c>
      <c r="C84" s="129" t="s">
        <v>375</v>
      </c>
      <c r="D84" s="129"/>
      <c r="E84" s="15">
        <f>E85</f>
        <v>54472502</v>
      </c>
      <c r="F84" s="15">
        <f t="shared" ref="F84:H84" si="33">F85</f>
        <v>51441247</v>
      </c>
      <c r="G84" s="15">
        <f t="shared" si="33"/>
        <v>3031255</v>
      </c>
      <c r="H84" s="15">
        <f t="shared" si="33"/>
        <v>350000</v>
      </c>
      <c r="I84" s="1"/>
    </row>
    <row r="85" spans="1:9" ht="14.1" customHeight="1">
      <c r="A85" s="1"/>
      <c r="B85" s="20" t="s">
        <v>376</v>
      </c>
      <c r="C85" s="124" t="s">
        <v>377</v>
      </c>
      <c r="D85" s="124"/>
      <c r="E85" s="15">
        <f>E86+E89+E92+E96+E94</f>
        <v>54472502</v>
      </c>
      <c r="F85" s="15">
        <f t="shared" ref="F85:H85" si="34">F86+F89+F92+F96+F94</f>
        <v>51441247</v>
      </c>
      <c r="G85" s="15">
        <f t="shared" si="34"/>
        <v>3031255</v>
      </c>
      <c r="H85" s="15">
        <f t="shared" si="34"/>
        <v>350000</v>
      </c>
      <c r="I85" s="1"/>
    </row>
    <row r="86" spans="1:9" ht="14.1" customHeight="1">
      <c r="A86" s="1"/>
      <c r="B86" s="20" t="s">
        <v>378</v>
      </c>
      <c r="C86" s="124" t="s">
        <v>379</v>
      </c>
      <c r="D86" s="124"/>
      <c r="E86" s="15">
        <f>E87+E88</f>
        <v>7081300</v>
      </c>
      <c r="F86" s="15">
        <f t="shared" ref="F86:H86" si="35">F87+F88</f>
        <v>7081300</v>
      </c>
      <c r="G86" s="15">
        <f t="shared" si="35"/>
        <v>0</v>
      </c>
      <c r="H86" s="15">
        <f t="shared" si="35"/>
        <v>0</v>
      </c>
      <c r="I86" s="1"/>
    </row>
    <row r="87" spans="1:9" ht="13.5" customHeight="1">
      <c r="A87" s="1"/>
      <c r="B87" s="21" t="s">
        <v>380</v>
      </c>
      <c r="C87" s="120" t="s">
        <v>381</v>
      </c>
      <c r="D87" s="120"/>
      <c r="E87" s="22">
        <f>F87+G87</f>
        <v>7081300</v>
      </c>
      <c r="F87" s="22">
        <v>7081300</v>
      </c>
      <c r="G87" s="22">
        <v>0</v>
      </c>
      <c r="H87" s="22">
        <v>0</v>
      </c>
      <c r="I87" s="1"/>
    </row>
    <row r="88" spans="1:9" ht="11.25" hidden="1" customHeight="1">
      <c r="A88" s="1"/>
      <c r="B88" s="21"/>
      <c r="C88" s="120"/>
      <c r="D88" s="120"/>
      <c r="E88" s="22"/>
      <c r="F88" s="22"/>
      <c r="G88" s="22"/>
      <c r="H88" s="22"/>
      <c r="I88" s="1"/>
    </row>
    <row r="89" spans="1:9" ht="14.1" customHeight="1">
      <c r="A89" s="1"/>
      <c r="B89" s="20" t="s">
        <v>383</v>
      </c>
      <c r="C89" s="124" t="s">
        <v>384</v>
      </c>
      <c r="D89" s="124"/>
      <c r="E89" s="15">
        <f>E91+E90</f>
        <v>39469100</v>
      </c>
      <c r="F89" s="15">
        <f>F91+F90</f>
        <v>39469100</v>
      </c>
      <c r="G89" s="15">
        <f t="shared" ref="G89:H89" si="36">G91</f>
        <v>0</v>
      </c>
      <c r="H89" s="15">
        <f t="shared" si="36"/>
        <v>0</v>
      </c>
      <c r="I89" s="1"/>
    </row>
    <row r="90" spans="1:9" ht="32.25" customHeight="1">
      <c r="A90" s="1"/>
      <c r="B90" s="20">
        <v>41033300</v>
      </c>
      <c r="C90" s="130" t="s">
        <v>584</v>
      </c>
      <c r="D90" s="131"/>
      <c r="E90" s="22">
        <f>F90+G90</f>
        <v>1010100</v>
      </c>
      <c r="F90" s="15">
        <v>1010100</v>
      </c>
      <c r="G90" s="15"/>
      <c r="H90" s="15"/>
      <c r="I90" s="1"/>
    </row>
    <row r="91" spans="1:9" ht="12.75" customHeight="1">
      <c r="A91" s="1"/>
      <c r="B91" s="21" t="s">
        <v>385</v>
      </c>
      <c r="C91" s="120" t="s">
        <v>386</v>
      </c>
      <c r="D91" s="120"/>
      <c r="E91" s="22">
        <f>F91+G91</f>
        <v>38459000</v>
      </c>
      <c r="F91" s="22">
        <v>38459000</v>
      </c>
      <c r="G91" s="22">
        <v>0</v>
      </c>
      <c r="H91" s="22">
        <v>0</v>
      </c>
      <c r="I91" s="1"/>
    </row>
    <row r="92" spans="1:9" ht="21.75" hidden="1" customHeight="1">
      <c r="A92" s="1"/>
      <c r="B92" s="20" t="s">
        <v>387</v>
      </c>
      <c r="C92" s="124" t="s">
        <v>388</v>
      </c>
      <c r="D92" s="124"/>
      <c r="E92" s="15">
        <f>E93</f>
        <v>0</v>
      </c>
      <c r="F92" s="15">
        <f t="shared" ref="F92:H92" si="37">F93</f>
        <v>0</v>
      </c>
      <c r="G92" s="15">
        <f t="shared" si="37"/>
        <v>0</v>
      </c>
      <c r="H92" s="15">
        <f t="shared" si="37"/>
        <v>0</v>
      </c>
      <c r="I92" s="1"/>
    </row>
    <row r="93" spans="1:9" ht="36" hidden="1" customHeight="1">
      <c r="A93" s="1"/>
      <c r="B93" s="21" t="s">
        <v>389</v>
      </c>
      <c r="C93" s="120" t="s">
        <v>390</v>
      </c>
      <c r="D93" s="120"/>
      <c r="E93" s="22">
        <f>F93+G93</f>
        <v>0</v>
      </c>
      <c r="F93" s="22"/>
      <c r="G93" s="22"/>
      <c r="H93" s="22"/>
      <c r="I93" s="1"/>
    </row>
    <row r="94" spans="1:9">
      <c r="A94" s="1"/>
      <c r="B94" s="94" t="s">
        <v>387</v>
      </c>
      <c r="C94" s="125" t="s">
        <v>388</v>
      </c>
      <c r="D94" s="125"/>
      <c r="E94" s="15">
        <f>E95</f>
        <v>579593</v>
      </c>
      <c r="F94" s="15">
        <f t="shared" ref="F94:H94" si="38">F95</f>
        <v>579593</v>
      </c>
      <c r="G94" s="15">
        <f t="shared" si="38"/>
        <v>0</v>
      </c>
      <c r="H94" s="15">
        <f t="shared" si="38"/>
        <v>0</v>
      </c>
      <c r="I94" s="1"/>
    </row>
    <row r="95" spans="1:9">
      <c r="A95" s="1"/>
      <c r="B95" s="95" t="s">
        <v>557</v>
      </c>
      <c r="C95" s="126" t="s">
        <v>418</v>
      </c>
      <c r="D95" s="126"/>
      <c r="E95" s="22">
        <f>F95+G95</f>
        <v>579593</v>
      </c>
      <c r="F95" s="22">
        <v>579593</v>
      </c>
      <c r="G95" s="22">
        <v>0</v>
      </c>
      <c r="H95" s="22">
        <v>0</v>
      </c>
      <c r="I95" s="1"/>
    </row>
    <row r="96" spans="1:9" ht="13.5" customHeight="1">
      <c r="A96" s="1"/>
      <c r="B96" s="20" t="s">
        <v>391</v>
      </c>
      <c r="C96" s="124" t="s">
        <v>392</v>
      </c>
      <c r="D96" s="124"/>
      <c r="E96" s="15">
        <f>SUM(E97:E105)</f>
        <v>7342509</v>
      </c>
      <c r="F96" s="15">
        <f>SUM(F98:F105)</f>
        <v>4311254</v>
      </c>
      <c r="G96" s="15">
        <f>SUM(G97:G105)</f>
        <v>3031255</v>
      </c>
      <c r="H96" s="15">
        <f>SUM(H98:H105)</f>
        <v>350000</v>
      </c>
      <c r="I96" s="1"/>
    </row>
    <row r="97" spans="1:9" ht="30.75" customHeight="1">
      <c r="A97" s="1"/>
      <c r="B97" s="20">
        <v>41033300</v>
      </c>
      <c r="C97" s="130" t="s">
        <v>611</v>
      </c>
      <c r="D97" s="131"/>
      <c r="E97" s="15">
        <f>F97+G97</f>
        <v>1218100</v>
      </c>
      <c r="F97" s="15"/>
      <c r="G97" s="15">
        <v>1218100</v>
      </c>
      <c r="H97" s="15"/>
      <c r="I97" s="1"/>
    </row>
    <row r="98" spans="1:9" ht="25.5" customHeight="1">
      <c r="A98" s="1"/>
      <c r="B98" s="21" t="s">
        <v>393</v>
      </c>
      <c r="C98" s="120" t="s">
        <v>394</v>
      </c>
      <c r="D98" s="120"/>
      <c r="E98" s="22">
        <f t="shared" ref="E98:E103" si="39">F98+G98</f>
        <v>1435509</v>
      </c>
      <c r="F98" s="22">
        <v>1435509</v>
      </c>
      <c r="G98" s="22">
        <v>0</v>
      </c>
      <c r="H98" s="22">
        <v>0</v>
      </c>
      <c r="I98" s="1"/>
    </row>
    <row r="99" spans="1:9" ht="22.5" customHeight="1">
      <c r="A99" s="1"/>
      <c r="B99" s="21">
        <v>41051100</v>
      </c>
      <c r="C99" s="120" t="s">
        <v>524</v>
      </c>
      <c r="D99" s="120"/>
      <c r="E99" s="22">
        <f t="shared" si="39"/>
        <v>1463155</v>
      </c>
      <c r="F99" s="22">
        <v>0</v>
      </c>
      <c r="G99" s="22">
        <v>1463155</v>
      </c>
      <c r="H99" s="22">
        <v>0</v>
      </c>
      <c r="I99" s="1"/>
    </row>
    <row r="100" spans="1:9" ht="30" customHeight="1">
      <c r="A100" s="1"/>
      <c r="B100" s="21">
        <v>41051200</v>
      </c>
      <c r="C100" s="120" t="s">
        <v>395</v>
      </c>
      <c r="D100" s="120"/>
      <c r="E100" s="22">
        <f t="shared" si="39"/>
        <v>163226</v>
      </c>
      <c r="F100" s="22">
        <v>163226</v>
      </c>
      <c r="G100" s="22">
        <v>0</v>
      </c>
      <c r="H100" s="22">
        <v>0</v>
      </c>
      <c r="I100" s="1"/>
    </row>
    <row r="101" spans="1:9" ht="30" customHeight="1">
      <c r="A101" s="1"/>
      <c r="B101" s="21">
        <v>41051400</v>
      </c>
      <c r="C101" s="127" t="s">
        <v>579</v>
      </c>
      <c r="D101" s="128"/>
      <c r="E101" s="22">
        <f t="shared" si="39"/>
        <v>685321</v>
      </c>
      <c r="F101" s="22">
        <v>685321</v>
      </c>
      <c r="G101" s="22"/>
      <c r="H101" s="22"/>
      <c r="I101" s="1"/>
    </row>
    <row r="102" spans="1:9" ht="30" customHeight="1">
      <c r="A102" s="1"/>
      <c r="B102" s="21">
        <v>41051700</v>
      </c>
      <c r="C102" s="120" t="s">
        <v>396</v>
      </c>
      <c r="D102" s="120"/>
      <c r="E102" s="22">
        <f t="shared" si="39"/>
        <v>56194</v>
      </c>
      <c r="F102" s="22">
        <v>56194</v>
      </c>
      <c r="G102" s="22">
        <v>0</v>
      </c>
      <c r="H102" s="22">
        <v>0</v>
      </c>
      <c r="I102" s="1"/>
    </row>
    <row r="103" spans="1:9" ht="30" customHeight="1">
      <c r="A103" s="1"/>
      <c r="B103" s="21">
        <v>41059300</v>
      </c>
      <c r="C103" s="127" t="s">
        <v>599</v>
      </c>
      <c r="D103" s="128"/>
      <c r="E103" s="22">
        <f t="shared" si="39"/>
        <v>92144</v>
      </c>
      <c r="F103" s="22">
        <v>92144</v>
      </c>
      <c r="G103" s="22"/>
      <c r="H103" s="22"/>
      <c r="I103" s="1"/>
    </row>
    <row r="104" spans="1:9" ht="12.75" customHeight="1">
      <c r="A104" s="1"/>
      <c r="B104" s="21" t="s">
        <v>397</v>
      </c>
      <c r="C104" s="120" t="s">
        <v>12</v>
      </c>
      <c r="D104" s="120"/>
      <c r="E104" s="22">
        <f t="shared" ref="E104:E105" si="40">F104+G104</f>
        <v>2228860</v>
      </c>
      <c r="F104" s="22">
        <v>1878860</v>
      </c>
      <c r="G104" s="22">
        <v>350000</v>
      </c>
      <c r="H104" s="22">
        <v>350000</v>
      </c>
      <c r="I104" s="1"/>
    </row>
    <row r="105" spans="1:9" ht="21" hidden="1" customHeight="1">
      <c r="A105" s="1"/>
      <c r="B105" s="21">
        <v>41058900</v>
      </c>
      <c r="C105" s="120" t="s">
        <v>398</v>
      </c>
      <c r="D105" s="120"/>
      <c r="E105" s="22">
        <f t="shared" si="40"/>
        <v>0</v>
      </c>
      <c r="F105" s="22"/>
      <c r="G105" s="22"/>
      <c r="H105" s="22"/>
      <c r="I105" s="1"/>
    </row>
    <row r="106" spans="1:9" ht="21.75" customHeight="1">
      <c r="A106" s="1"/>
      <c r="B106" s="23" t="s">
        <v>13</v>
      </c>
      <c r="C106" s="121" t="s">
        <v>399</v>
      </c>
      <c r="D106" s="121"/>
      <c r="E106" s="14">
        <f>E83+E84</f>
        <v>152062301</v>
      </c>
      <c r="F106" s="14">
        <f t="shared" ref="F106:H106" si="41">F83+F84</f>
        <v>146228273</v>
      </c>
      <c r="G106" s="14">
        <f t="shared" si="41"/>
        <v>5834028</v>
      </c>
      <c r="H106" s="14">
        <f t="shared" si="41"/>
        <v>1637923</v>
      </c>
      <c r="I106" s="1"/>
    </row>
    <row r="107" spans="1:9" ht="9" customHeight="1">
      <c r="A107" s="1"/>
      <c r="B107" s="1"/>
      <c r="C107" s="122"/>
      <c r="D107" s="122"/>
      <c r="E107" s="1"/>
      <c r="F107" s="123"/>
      <c r="G107" s="123"/>
      <c r="H107" s="123"/>
      <c r="I107" s="1"/>
    </row>
    <row r="108" spans="1:9">
      <c r="C108" t="s">
        <v>232</v>
      </c>
      <c r="E108" t="s">
        <v>233</v>
      </c>
    </row>
    <row r="112" spans="1:9">
      <c r="E112" s="16"/>
      <c r="F112" s="16"/>
      <c r="G112" s="16"/>
      <c r="H112" s="16"/>
    </row>
  </sheetData>
  <mergeCells count="110">
    <mergeCell ref="B6:H6"/>
    <mergeCell ref="E1:H1"/>
    <mergeCell ref="E2:H2"/>
    <mergeCell ref="E3:H3"/>
    <mergeCell ref="E4:H4"/>
    <mergeCell ref="B5:H5"/>
    <mergeCell ref="G10:H10"/>
    <mergeCell ref="C12:D12"/>
    <mergeCell ref="C13:D13"/>
    <mergeCell ref="C14:D14"/>
    <mergeCell ref="C15:D15"/>
    <mergeCell ref="E10:E11"/>
    <mergeCell ref="F10:F11"/>
    <mergeCell ref="C16:D16"/>
    <mergeCell ref="B7:C7"/>
    <mergeCell ref="B8:C8"/>
    <mergeCell ref="B10:B11"/>
    <mergeCell ref="C10:D11"/>
    <mergeCell ref="C28:D28"/>
    <mergeCell ref="C17:D17"/>
    <mergeCell ref="C18:D18"/>
    <mergeCell ref="C19:D19"/>
    <mergeCell ref="C20:D20"/>
    <mergeCell ref="C21:D21"/>
    <mergeCell ref="C22:D22"/>
    <mergeCell ref="C23:D23"/>
    <mergeCell ref="C24:D24"/>
    <mergeCell ref="C25:D25"/>
    <mergeCell ref="C26:D26"/>
    <mergeCell ref="C27:D27"/>
    <mergeCell ref="C40:D40"/>
    <mergeCell ref="C29:D29"/>
    <mergeCell ref="C30:D30"/>
    <mergeCell ref="C31:D31"/>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 ref="C64:D64"/>
    <mergeCell ref="C53:D53"/>
    <mergeCell ref="C54:D54"/>
    <mergeCell ref="C55:D55"/>
    <mergeCell ref="C56:D56"/>
    <mergeCell ref="C57:D57"/>
    <mergeCell ref="C58:D58"/>
    <mergeCell ref="C59:D59"/>
    <mergeCell ref="C60:D60"/>
    <mergeCell ref="C61:D61"/>
    <mergeCell ref="C62:D62"/>
    <mergeCell ref="C63:D63"/>
    <mergeCell ref="C79:D79"/>
    <mergeCell ref="C65:D65"/>
    <mergeCell ref="C66:D66"/>
    <mergeCell ref="C67:D67"/>
    <mergeCell ref="C68:D68"/>
    <mergeCell ref="C69:D69"/>
    <mergeCell ref="C73:D73"/>
    <mergeCell ref="C74:D74"/>
    <mergeCell ref="C75:D75"/>
    <mergeCell ref="C76:D76"/>
    <mergeCell ref="C77:D77"/>
    <mergeCell ref="C78:D78"/>
    <mergeCell ref="C70:D70"/>
    <mergeCell ref="C71:D71"/>
    <mergeCell ref="C72:D72"/>
    <mergeCell ref="C92:D92"/>
    <mergeCell ref="C80:D80"/>
    <mergeCell ref="C81:D81"/>
    <mergeCell ref="C82:D82"/>
    <mergeCell ref="C83:D83"/>
    <mergeCell ref="C84:D84"/>
    <mergeCell ref="C85:D85"/>
    <mergeCell ref="C86:D86"/>
    <mergeCell ref="C87:D87"/>
    <mergeCell ref="C88:D88"/>
    <mergeCell ref="C89:D89"/>
    <mergeCell ref="C91:D91"/>
    <mergeCell ref="C90:D90"/>
    <mergeCell ref="C105:D105"/>
    <mergeCell ref="C106:D106"/>
    <mergeCell ref="C107:D107"/>
    <mergeCell ref="F107:H107"/>
    <mergeCell ref="C93:D93"/>
    <mergeCell ref="C96:D96"/>
    <mergeCell ref="C98:D98"/>
    <mergeCell ref="C99:D99"/>
    <mergeCell ref="C102:D102"/>
    <mergeCell ref="C104:D104"/>
    <mergeCell ref="C94:D94"/>
    <mergeCell ref="C95:D95"/>
    <mergeCell ref="C100:D100"/>
    <mergeCell ref="C101:D101"/>
    <mergeCell ref="C103:D103"/>
    <mergeCell ref="C97:D97"/>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CD4A-233E-4E15-80C4-2428686700A2}">
  <sheetPr>
    <pageSetUpPr fitToPage="1"/>
  </sheetPr>
  <dimension ref="A1:K40"/>
  <sheetViews>
    <sheetView showGridLines="0" zoomScaleNormal="100" workbookViewId="0">
      <selection activeCell="C2" sqref="C2:F2"/>
    </sheetView>
  </sheetViews>
  <sheetFormatPr defaultColWidth="6" defaultRowHeight="12.75" customHeight="1"/>
  <cols>
    <col min="1" max="1" width="8.140625" style="56" customWidth="1"/>
    <col min="2" max="2" width="44.7109375" style="56" customWidth="1"/>
    <col min="3" max="3" width="15.140625" style="56" customWidth="1"/>
    <col min="4" max="4" width="16" style="56" customWidth="1"/>
    <col min="5" max="5" width="14.7109375" style="56" customWidth="1"/>
    <col min="6" max="6" width="15.5703125" style="56" customWidth="1"/>
    <col min="7" max="7" width="11" style="56" bestFit="1" customWidth="1"/>
    <col min="8" max="8" width="10.85546875" style="56" bestFit="1" customWidth="1"/>
    <col min="9" max="9" width="11.140625" style="56" bestFit="1" customWidth="1"/>
    <col min="10" max="10" width="10.140625" style="56" bestFit="1" customWidth="1"/>
    <col min="11" max="11" width="9.7109375" style="56" bestFit="1" customWidth="1"/>
    <col min="12" max="12" width="7.85546875" style="56" customWidth="1"/>
    <col min="13" max="16384" width="6" style="56"/>
  </cols>
  <sheetData>
    <row r="1" spans="1:11" ht="10.5" customHeight="1">
      <c r="C1" s="138" t="s">
        <v>503</v>
      </c>
      <c r="D1" s="138"/>
      <c r="E1" s="138"/>
      <c r="F1" s="138"/>
    </row>
    <row r="2" spans="1:11" ht="3" customHeight="1">
      <c r="C2" s="139" t="s">
        <v>605</v>
      </c>
      <c r="D2" s="139"/>
      <c r="E2" s="139"/>
      <c r="F2" s="139"/>
    </row>
    <row r="3" spans="1:11" ht="14.25" customHeight="1">
      <c r="C3" s="139"/>
      <c r="D3" s="139"/>
      <c r="E3" s="139"/>
      <c r="F3" s="139"/>
    </row>
    <row r="4" spans="1:11" ht="23.25" customHeight="1">
      <c r="C4" s="139"/>
      <c r="D4" s="139"/>
      <c r="E4" s="139"/>
      <c r="F4" s="139"/>
    </row>
    <row r="5" spans="1:11" ht="15">
      <c r="A5" s="142" t="s">
        <v>504</v>
      </c>
      <c r="B5" s="143"/>
      <c r="C5" s="143"/>
      <c r="D5" s="143"/>
      <c r="E5" s="143"/>
      <c r="F5" s="143"/>
    </row>
    <row r="6" spans="1:11" ht="15">
      <c r="A6" s="142" t="s">
        <v>403</v>
      </c>
      <c r="B6" s="143"/>
      <c r="C6" s="143"/>
      <c r="D6" s="143"/>
      <c r="E6" s="143"/>
      <c r="F6" s="143"/>
    </row>
    <row r="7" spans="1:11" ht="12.75" customHeight="1">
      <c r="A7" s="135" t="s">
        <v>0</v>
      </c>
      <c r="B7" s="135"/>
    </row>
    <row r="8" spans="1:11" ht="12.75" customHeight="1">
      <c r="A8" s="136" t="s">
        <v>1</v>
      </c>
      <c r="B8" s="136"/>
    </row>
    <row r="10" spans="1:11" s="57" customFormat="1" ht="24.75" customHeight="1">
      <c r="A10" s="144" t="s">
        <v>243</v>
      </c>
      <c r="B10" s="144" t="s">
        <v>505</v>
      </c>
      <c r="C10" s="144" t="s">
        <v>245</v>
      </c>
      <c r="D10" s="144" t="s">
        <v>226</v>
      </c>
      <c r="E10" s="144" t="s">
        <v>3</v>
      </c>
      <c r="F10" s="144"/>
    </row>
    <row r="11" spans="1:11" s="57" customFormat="1" ht="42" customHeight="1">
      <c r="A11" s="144"/>
      <c r="B11" s="144"/>
      <c r="C11" s="144"/>
      <c r="D11" s="144"/>
      <c r="E11" s="58" t="s">
        <v>4</v>
      </c>
      <c r="F11" s="59" t="s">
        <v>224</v>
      </c>
    </row>
    <row r="12" spans="1:11" s="57" customFormat="1" ht="15.75">
      <c r="A12" s="58">
        <v>1</v>
      </c>
      <c r="B12" s="58">
        <v>2</v>
      </c>
      <c r="C12" s="58">
        <v>3</v>
      </c>
      <c r="D12" s="58">
        <v>4</v>
      </c>
      <c r="E12" s="58">
        <v>5</v>
      </c>
      <c r="F12" s="59">
        <v>6</v>
      </c>
    </row>
    <row r="13" spans="1:11" s="63" customFormat="1" ht="14.25">
      <c r="A13" s="60">
        <v>200000</v>
      </c>
      <c r="B13" s="61" t="s">
        <v>506</v>
      </c>
      <c r="C13" s="62">
        <f t="shared" ref="C13:C38" si="0">D13+E13</f>
        <v>15538801.35</v>
      </c>
      <c r="D13" s="62">
        <f>D16</f>
        <v>9932790.3499999996</v>
      </c>
      <c r="E13" s="62">
        <f>E16</f>
        <v>5606011</v>
      </c>
      <c r="F13" s="62">
        <f>F16</f>
        <v>3817630</v>
      </c>
    </row>
    <row r="14" spans="1:11" s="63" customFormat="1" ht="15">
      <c r="A14" s="64">
        <v>205100</v>
      </c>
      <c r="B14" s="65" t="s">
        <v>507</v>
      </c>
      <c r="C14" s="66">
        <f t="shared" si="0"/>
        <v>923029.59</v>
      </c>
      <c r="D14" s="66"/>
      <c r="E14" s="66">
        <v>923029.59</v>
      </c>
      <c r="F14" s="66"/>
      <c r="I14" s="67"/>
      <c r="K14" s="67"/>
    </row>
    <row r="15" spans="1:11" s="63" customFormat="1" ht="15">
      <c r="A15" s="64">
        <v>205200</v>
      </c>
      <c r="B15" s="65" t="s">
        <v>508</v>
      </c>
      <c r="C15" s="66">
        <f t="shared" si="0"/>
        <v>923029.59</v>
      </c>
      <c r="D15" s="66"/>
      <c r="E15" s="66">
        <v>923029.59</v>
      </c>
      <c r="F15" s="66"/>
    </row>
    <row r="16" spans="1:11" s="63" customFormat="1" ht="25.5">
      <c r="A16" s="64">
        <v>208000</v>
      </c>
      <c r="B16" s="65" t="s">
        <v>509</v>
      </c>
      <c r="C16" s="66">
        <f t="shared" si="0"/>
        <v>15538801.35</v>
      </c>
      <c r="D16" s="66">
        <f>D17-D18+D19</f>
        <v>9932790.3499999996</v>
      </c>
      <c r="E16" s="66">
        <f t="shared" ref="E16:F16" si="1">E17-E18+E19</f>
        <v>5606011</v>
      </c>
      <c r="F16" s="66">
        <f t="shared" si="1"/>
        <v>3817630</v>
      </c>
      <c r="I16" s="68"/>
      <c r="J16" s="68"/>
    </row>
    <row r="17" spans="1:10" s="63" customFormat="1" ht="15">
      <c r="A17" s="64">
        <v>208100</v>
      </c>
      <c r="B17" s="65" t="s">
        <v>507</v>
      </c>
      <c r="C17" s="66">
        <f t="shared" si="0"/>
        <v>15773646.75</v>
      </c>
      <c r="D17" s="66">
        <v>15454025.789999999</v>
      </c>
      <c r="E17" s="66">
        <v>319620.96000000002</v>
      </c>
      <c r="F17" s="66">
        <v>37479.699999999997</v>
      </c>
      <c r="G17" s="68"/>
      <c r="H17" s="68"/>
      <c r="I17" s="68"/>
      <c r="J17" s="68"/>
    </row>
    <row r="18" spans="1:10" s="63" customFormat="1" ht="15">
      <c r="A18" s="64">
        <v>208200</v>
      </c>
      <c r="B18" s="65" t="s">
        <v>508</v>
      </c>
      <c r="C18" s="66">
        <f t="shared" si="0"/>
        <v>234845.40000000002</v>
      </c>
      <c r="D18" s="66">
        <v>150810.44</v>
      </c>
      <c r="E18" s="66">
        <v>84034.96</v>
      </c>
      <c r="F18" s="66">
        <v>37479.699999999997</v>
      </c>
      <c r="G18" s="67"/>
      <c r="H18" s="67"/>
      <c r="I18" s="68"/>
    </row>
    <row r="19" spans="1:10" s="63" customFormat="1" ht="38.25">
      <c r="A19" s="64">
        <v>208400</v>
      </c>
      <c r="B19" s="65" t="s">
        <v>510</v>
      </c>
      <c r="C19" s="66">
        <f t="shared" si="0"/>
        <v>0</v>
      </c>
      <c r="D19" s="69">
        <v>-5370425</v>
      </c>
      <c r="E19" s="69">
        <v>5370425</v>
      </c>
      <c r="F19" s="69">
        <v>3817630</v>
      </c>
      <c r="G19" s="67"/>
      <c r="H19" s="68"/>
      <c r="I19" s="67"/>
    </row>
    <row r="20" spans="1:10" s="63" customFormat="1" ht="24" customHeight="1">
      <c r="A20" s="64"/>
      <c r="B20" s="70" t="s">
        <v>511</v>
      </c>
      <c r="C20" s="71">
        <f t="shared" si="0"/>
        <v>0</v>
      </c>
      <c r="D20" s="72">
        <v>-5370425</v>
      </c>
      <c r="E20" s="72">
        <v>5370425</v>
      </c>
      <c r="F20" s="73">
        <v>3817630</v>
      </c>
      <c r="G20" s="68"/>
      <c r="H20" s="68"/>
      <c r="I20" s="68"/>
    </row>
    <row r="21" spans="1:10" s="63" customFormat="1" ht="63.75" hidden="1">
      <c r="A21" s="64"/>
      <c r="B21" s="70" t="s">
        <v>512</v>
      </c>
      <c r="C21" s="71">
        <f t="shared" si="0"/>
        <v>0</v>
      </c>
      <c r="D21" s="72"/>
      <c r="E21" s="72"/>
      <c r="F21" s="73"/>
    </row>
    <row r="22" spans="1:10" s="63" customFormat="1" ht="38.25" hidden="1">
      <c r="A22" s="64"/>
      <c r="B22" s="70" t="s">
        <v>513</v>
      </c>
      <c r="C22" s="71">
        <f t="shared" si="0"/>
        <v>0</v>
      </c>
      <c r="D22" s="72"/>
      <c r="E22" s="72"/>
      <c r="F22" s="73"/>
    </row>
    <row r="23" spans="1:10" s="63" customFormat="1" ht="63.75" hidden="1">
      <c r="A23" s="64"/>
      <c r="B23" s="70" t="s">
        <v>514</v>
      </c>
      <c r="C23" s="71">
        <f t="shared" si="0"/>
        <v>0</v>
      </c>
      <c r="D23" s="72"/>
      <c r="E23" s="72"/>
      <c r="F23" s="73"/>
      <c r="H23" s="68"/>
    </row>
    <row r="24" spans="1:10" s="63" customFormat="1" ht="38.25" hidden="1">
      <c r="A24" s="64"/>
      <c r="B24" s="70" t="s">
        <v>515</v>
      </c>
      <c r="C24" s="71">
        <f t="shared" si="0"/>
        <v>0</v>
      </c>
      <c r="D24" s="72"/>
      <c r="E24" s="72"/>
      <c r="F24" s="73"/>
      <c r="H24" s="68"/>
    </row>
    <row r="25" spans="1:10" s="63" customFormat="1" ht="51" hidden="1">
      <c r="A25" s="64"/>
      <c r="B25" s="70" t="s">
        <v>516</v>
      </c>
      <c r="C25" s="71">
        <f t="shared" si="0"/>
        <v>0</v>
      </c>
      <c r="D25" s="72"/>
      <c r="E25" s="72"/>
      <c r="F25" s="73"/>
      <c r="H25" s="68"/>
      <c r="I25" s="68"/>
    </row>
    <row r="26" spans="1:10" s="63" customFormat="1" ht="14.25">
      <c r="A26" s="74" t="s">
        <v>15</v>
      </c>
      <c r="B26" s="61" t="s">
        <v>517</v>
      </c>
      <c r="C26" s="62">
        <f t="shared" si="0"/>
        <v>15538801.35</v>
      </c>
      <c r="D26" s="62">
        <f>D13</f>
        <v>9932790.3499999996</v>
      </c>
      <c r="E26" s="62">
        <f>E13</f>
        <v>5606011</v>
      </c>
      <c r="F26" s="62">
        <f>F13</f>
        <v>3817630</v>
      </c>
      <c r="G26" s="68"/>
      <c r="H26" s="68"/>
    </row>
    <row r="27" spans="1:10" s="63" customFormat="1" ht="14.25">
      <c r="A27" s="60">
        <v>600000</v>
      </c>
      <c r="B27" s="61" t="s">
        <v>518</v>
      </c>
      <c r="C27" s="62">
        <f t="shared" si="0"/>
        <v>15538801.35</v>
      </c>
      <c r="D27" s="62">
        <f>D28</f>
        <v>9932790.3499999996</v>
      </c>
      <c r="E27" s="62">
        <f>E28</f>
        <v>5606011</v>
      </c>
      <c r="F27" s="62">
        <f>F28</f>
        <v>3817630</v>
      </c>
    </row>
    <row r="28" spans="1:10" s="63" customFormat="1" ht="15">
      <c r="A28" s="64">
        <v>602000</v>
      </c>
      <c r="B28" s="65" t="s">
        <v>519</v>
      </c>
      <c r="C28" s="66">
        <f t="shared" si="0"/>
        <v>15538801.35</v>
      </c>
      <c r="D28" s="66">
        <f>D29-D30+D31</f>
        <v>9932790.3499999996</v>
      </c>
      <c r="E28" s="66">
        <f t="shared" ref="E28:F28" si="2">E29-E30+E31</f>
        <v>5606011</v>
      </c>
      <c r="F28" s="66">
        <f t="shared" si="2"/>
        <v>3817630</v>
      </c>
    </row>
    <row r="29" spans="1:10" s="63" customFormat="1" ht="15">
      <c r="A29" s="64">
        <v>602100</v>
      </c>
      <c r="B29" s="65" t="s">
        <v>507</v>
      </c>
      <c r="C29" s="66">
        <f t="shared" si="0"/>
        <v>16696676.34</v>
      </c>
      <c r="D29" s="66">
        <f t="shared" ref="D29:F30" si="3">D14+D17</f>
        <v>15454025.789999999</v>
      </c>
      <c r="E29" s="66">
        <f t="shared" si="3"/>
        <v>1242650.55</v>
      </c>
      <c r="F29" s="66">
        <f t="shared" si="3"/>
        <v>37479.699999999997</v>
      </c>
    </row>
    <row r="30" spans="1:10" s="63" customFormat="1" ht="15">
      <c r="A30" s="64">
        <v>602200</v>
      </c>
      <c r="B30" s="65" t="s">
        <v>508</v>
      </c>
      <c r="C30" s="66">
        <f t="shared" si="0"/>
        <v>1157874.99</v>
      </c>
      <c r="D30" s="66">
        <f t="shared" si="3"/>
        <v>150810.44</v>
      </c>
      <c r="E30" s="66">
        <f t="shared" si="3"/>
        <v>1007064.5499999999</v>
      </c>
      <c r="F30" s="66">
        <f t="shared" si="3"/>
        <v>37479.699999999997</v>
      </c>
    </row>
    <row r="31" spans="1:10" s="63" customFormat="1" ht="38.25">
      <c r="A31" s="64">
        <v>602400</v>
      </c>
      <c r="B31" s="65" t="s">
        <v>510</v>
      </c>
      <c r="C31" s="66">
        <f t="shared" si="0"/>
        <v>0</v>
      </c>
      <c r="D31" s="69">
        <f>SUM(D32:D37)</f>
        <v>-5370425</v>
      </c>
      <c r="E31" s="69">
        <f>SUM(E32:E37)</f>
        <v>5370425</v>
      </c>
      <c r="F31" s="69">
        <f>SUM(F32:F37)</f>
        <v>3817630</v>
      </c>
    </row>
    <row r="32" spans="1:10" s="63" customFormat="1" ht="24.75" customHeight="1">
      <c r="A32" s="64"/>
      <c r="B32" s="70" t="s">
        <v>511</v>
      </c>
      <c r="C32" s="71">
        <f t="shared" si="0"/>
        <v>0</v>
      </c>
      <c r="D32" s="72">
        <f t="shared" ref="D32:F37" si="4">D20</f>
        <v>-5370425</v>
      </c>
      <c r="E32" s="72">
        <f t="shared" si="4"/>
        <v>5370425</v>
      </c>
      <c r="F32" s="72">
        <f t="shared" si="4"/>
        <v>3817630</v>
      </c>
    </row>
    <row r="33" spans="1:6" s="63" customFormat="1" ht="63.75" hidden="1">
      <c r="A33" s="64"/>
      <c r="B33" s="70" t="s">
        <v>512</v>
      </c>
      <c r="C33" s="71">
        <f t="shared" si="0"/>
        <v>0</v>
      </c>
      <c r="D33" s="72">
        <f t="shared" si="4"/>
        <v>0</v>
      </c>
      <c r="E33" s="72">
        <f t="shared" si="4"/>
        <v>0</v>
      </c>
      <c r="F33" s="72">
        <f t="shared" si="4"/>
        <v>0</v>
      </c>
    </row>
    <row r="34" spans="1:6" s="63" customFormat="1" ht="38.25" hidden="1">
      <c r="A34" s="64"/>
      <c r="B34" s="70" t="s">
        <v>513</v>
      </c>
      <c r="C34" s="71">
        <f t="shared" si="0"/>
        <v>0</v>
      </c>
      <c r="D34" s="72">
        <f t="shared" si="4"/>
        <v>0</v>
      </c>
      <c r="E34" s="72">
        <f t="shared" si="4"/>
        <v>0</v>
      </c>
      <c r="F34" s="72">
        <f t="shared" si="4"/>
        <v>0</v>
      </c>
    </row>
    <row r="35" spans="1:6" s="63" customFormat="1" ht="63.75" hidden="1">
      <c r="A35" s="64"/>
      <c r="B35" s="70" t="s">
        <v>514</v>
      </c>
      <c r="C35" s="71">
        <f t="shared" si="0"/>
        <v>0</v>
      </c>
      <c r="D35" s="72">
        <f t="shared" si="4"/>
        <v>0</v>
      </c>
      <c r="E35" s="72">
        <f t="shared" si="4"/>
        <v>0</v>
      </c>
      <c r="F35" s="72">
        <f t="shared" si="4"/>
        <v>0</v>
      </c>
    </row>
    <row r="36" spans="1:6" s="63" customFormat="1" ht="38.25" hidden="1">
      <c r="A36" s="64"/>
      <c r="B36" s="70" t="s">
        <v>515</v>
      </c>
      <c r="C36" s="71">
        <f t="shared" si="0"/>
        <v>0</v>
      </c>
      <c r="D36" s="72">
        <f t="shared" si="4"/>
        <v>0</v>
      </c>
      <c r="E36" s="72">
        <f t="shared" si="4"/>
        <v>0</v>
      </c>
      <c r="F36" s="72">
        <f t="shared" si="4"/>
        <v>0</v>
      </c>
    </row>
    <row r="37" spans="1:6" s="63" customFormat="1" ht="51" hidden="1">
      <c r="A37" s="64"/>
      <c r="B37" s="70" t="s">
        <v>516</v>
      </c>
      <c r="C37" s="71">
        <f t="shared" si="0"/>
        <v>0</v>
      </c>
      <c r="D37" s="72">
        <f t="shared" si="4"/>
        <v>0</v>
      </c>
      <c r="E37" s="72">
        <f t="shared" si="4"/>
        <v>0</v>
      </c>
      <c r="F37" s="72">
        <f t="shared" si="4"/>
        <v>0</v>
      </c>
    </row>
    <row r="38" spans="1:6" ht="14.25">
      <c r="A38" s="74" t="s">
        <v>13</v>
      </c>
      <c r="B38" s="61" t="s">
        <v>517</v>
      </c>
      <c r="C38" s="62">
        <f t="shared" si="0"/>
        <v>15538801.35</v>
      </c>
      <c r="D38" s="62">
        <f>D27</f>
        <v>9932790.3499999996</v>
      </c>
      <c r="E38" s="62">
        <f>E27</f>
        <v>5606011</v>
      </c>
      <c r="F38" s="62">
        <f>F27</f>
        <v>3817630</v>
      </c>
    </row>
    <row r="39" spans="1:6" ht="18.75">
      <c r="A39" s="75"/>
      <c r="B39" s="75"/>
    </row>
    <row r="40" spans="1:6" ht="12.75" customHeight="1">
      <c r="B40" s="76" t="s">
        <v>232</v>
      </c>
      <c r="C40" s="76"/>
      <c r="D40" s="76"/>
      <c r="E40" s="76" t="s">
        <v>233</v>
      </c>
    </row>
  </sheetData>
  <mergeCells count="13">
    <mergeCell ref="E10:F10"/>
    <mergeCell ref="A7:B7"/>
    <mergeCell ref="A8:B8"/>
    <mergeCell ref="A10:A11"/>
    <mergeCell ref="B10:B11"/>
    <mergeCell ref="C10:C11"/>
    <mergeCell ref="D10:D11"/>
    <mergeCell ref="A6:F6"/>
    <mergeCell ref="C1:F1"/>
    <mergeCell ref="C2:F2"/>
    <mergeCell ref="C3:F3"/>
    <mergeCell ref="C4:F4"/>
    <mergeCell ref="A5:F5"/>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9"/>
  <sheetViews>
    <sheetView topLeftCell="B1" zoomScale="145" zoomScaleNormal="145" workbookViewId="0">
      <selection activeCell="R100" sqref="R100"/>
    </sheetView>
  </sheetViews>
  <sheetFormatPr defaultRowHeight="12.75"/>
  <cols>
    <col min="1" max="1" width="8.85546875" hidden="1" customWidth="1"/>
    <col min="2" max="4" width="6.5703125" customWidth="1"/>
    <col min="5" max="5" width="17.5703125" customWidth="1"/>
    <col min="6" max="6" width="7.85546875" customWidth="1"/>
    <col min="7"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style="100" bestFit="1" customWidth="1"/>
  </cols>
  <sheetData>
    <row r="1" spans="1:19" ht="15.75" customHeight="1">
      <c r="A1" s="1"/>
      <c r="B1" s="1"/>
      <c r="C1" s="1"/>
      <c r="D1" s="1"/>
      <c r="E1" s="1"/>
      <c r="F1" s="1"/>
      <c r="G1" s="1"/>
      <c r="H1" s="1"/>
      <c r="I1" s="1"/>
      <c r="J1" s="1"/>
      <c r="K1" s="1"/>
      <c r="L1" s="1"/>
      <c r="M1" s="138" t="s">
        <v>493</v>
      </c>
      <c r="N1" s="138"/>
      <c r="O1" s="138"/>
      <c r="P1" s="138"/>
      <c r="Q1" s="138"/>
      <c r="R1" s="138"/>
      <c r="S1" s="1"/>
    </row>
    <row r="2" spans="1:19" ht="18.75" customHeight="1">
      <c r="A2" s="1"/>
      <c r="B2" s="1"/>
      <c r="C2" s="1"/>
      <c r="D2" s="1"/>
      <c r="E2" s="1"/>
      <c r="F2" s="1"/>
      <c r="G2" s="1"/>
      <c r="H2" s="1"/>
      <c r="I2" s="1"/>
      <c r="J2" s="1"/>
      <c r="K2" s="1"/>
      <c r="L2" s="1"/>
      <c r="M2" s="139" t="s">
        <v>608</v>
      </c>
      <c r="N2" s="139"/>
      <c r="O2" s="139"/>
      <c r="P2" s="139"/>
      <c r="Q2" s="139"/>
      <c r="R2" s="139"/>
      <c r="S2" s="1"/>
    </row>
    <row r="3" spans="1:19" ht="8.25" customHeight="1">
      <c r="A3" s="1"/>
      <c r="B3" s="1"/>
      <c r="C3" s="1"/>
      <c r="D3" s="1"/>
      <c r="E3" s="1"/>
      <c r="F3" s="1"/>
      <c r="G3" s="1"/>
      <c r="H3" s="1"/>
      <c r="I3" s="1"/>
      <c r="J3" s="1"/>
      <c r="K3" s="1"/>
      <c r="L3" s="1"/>
      <c r="M3" s="139"/>
      <c r="N3" s="139"/>
      <c r="O3" s="139"/>
      <c r="P3" s="139"/>
      <c r="Q3" s="139"/>
      <c r="R3" s="139"/>
      <c r="S3" s="1"/>
    </row>
    <row r="4" spans="1:19" ht="21" customHeight="1">
      <c r="A4" s="1"/>
      <c r="B4" s="1"/>
      <c r="C4" s="1"/>
      <c r="D4" s="1"/>
      <c r="E4" s="1"/>
      <c r="F4" s="1"/>
      <c r="G4" s="1"/>
      <c r="H4" s="1"/>
      <c r="I4" s="1"/>
      <c r="J4" s="1"/>
      <c r="K4" s="1"/>
      <c r="L4" s="1"/>
      <c r="M4" s="139"/>
      <c r="N4" s="139"/>
      <c r="O4" s="139"/>
      <c r="P4" s="139"/>
      <c r="Q4" s="139"/>
      <c r="R4" s="139"/>
      <c r="S4" s="1"/>
    </row>
    <row r="5" spans="1:19" ht="18.95" customHeight="1">
      <c r="A5" s="1"/>
      <c r="B5" s="137" t="s">
        <v>231</v>
      </c>
      <c r="C5" s="137"/>
      <c r="D5" s="137"/>
      <c r="E5" s="137"/>
      <c r="F5" s="137"/>
      <c r="G5" s="137"/>
      <c r="H5" s="137"/>
      <c r="I5" s="137"/>
      <c r="J5" s="137"/>
      <c r="K5" s="137"/>
      <c r="L5" s="137"/>
      <c r="M5" s="137"/>
      <c r="N5" s="137"/>
      <c r="O5" s="137"/>
      <c r="P5" s="137"/>
      <c r="Q5" s="137"/>
      <c r="R5" s="137"/>
      <c r="S5" s="1"/>
    </row>
    <row r="6" spans="1:19" ht="20.100000000000001" customHeight="1">
      <c r="A6" s="1"/>
      <c r="B6" s="137" t="s">
        <v>404</v>
      </c>
      <c r="C6" s="137"/>
      <c r="D6" s="137"/>
      <c r="E6" s="137"/>
      <c r="F6" s="137"/>
      <c r="G6" s="137"/>
      <c r="H6" s="137"/>
      <c r="I6" s="137"/>
      <c r="J6" s="137"/>
      <c r="K6" s="137"/>
      <c r="L6" s="137"/>
      <c r="M6" s="137"/>
      <c r="N6" s="137"/>
      <c r="O6" s="137"/>
      <c r="P6" s="137"/>
      <c r="Q6" s="137"/>
      <c r="R6" s="137"/>
      <c r="S6" s="1"/>
    </row>
    <row r="7" spans="1:19" ht="11.1" customHeight="1">
      <c r="A7" s="1"/>
      <c r="B7" s="135" t="s">
        <v>0</v>
      </c>
      <c r="C7" s="135"/>
      <c r="D7" s="135"/>
      <c r="E7" s="135"/>
      <c r="F7" s="1"/>
      <c r="G7" s="1"/>
      <c r="H7" s="1"/>
      <c r="I7" s="1"/>
      <c r="J7" s="1"/>
      <c r="K7" s="1"/>
      <c r="L7" s="1"/>
      <c r="M7" s="1"/>
      <c r="N7" s="1"/>
      <c r="O7" s="1"/>
      <c r="P7" s="1"/>
      <c r="Q7" s="1"/>
      <c r="R7" s="1"/>
      <c r="S7" s="1"/>
    </row>
    <row r="8" spans="1:19" ht="12" customHeight="1">
      <c r="A8" s="1"/>
      <c r="B8" s="136" t="s">
        <v>1</v>
      </c>
      <c r="C8" s="136"/>
      <c r="D8" s="136"/>
      <c r="E8" s="136"/>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53" t="s">
        <v>230</v>
      </c>
      <c r="C10" s="153" t="s">
        <v>229</v>
      </c>
      <c r="D10" s="153" t="s">
        <v>228</v>
      </c>
      <c r="E10" s="153" t="s">
        <v>227</v>
      </c>
      <c r="F10" s="153"/>
      <c r="G10" s="134" t="s">
        <v>226</v>
      </c>
      <c r="H10" s="134"/>
      <c r="I10" s="134"/>
      <c r="J10" s="134"/>
      <c r="K10" s="134"/>
      <c r="L10" s="134" t="s">
        <v>3</v>
      </c>
      <c r="M10" s="134"/>
      <c r="N10" s="134"/>
      <c r="O10" s="134"/>
      <c r="P10" s="134"/>
      <c r="Q10" s="134"/>
      <c r="R10" s="134" t="s">
        <v>225</v>
      </c>
      <c r="S10" s="1"/>
    </row>
    <row r="11" spans="1:19" ht="12" customHeight="1">
      <c r="A11" s="1"/>
      <c r="B11" s="153"/>
      <c r="C11" s="153"/>
      <c r="D11" s="153"/>
      <c r="E11" s="153"/>
      <c r="F11" s="153"/>
      <c r="G11" s="134" t="s">
        <v>4</v>
      </c>
      <c r="H11" s="141" t="s">
        <v>223</v>
      </c>
      <c r="I11" s="152" t="s">
        <v>222</v>
      </c>
      <c r="J11" s="152"/>
      <c r="K11" s="152" t="s">
        <v>221</v>
      </c>
      <c r="L11" s="134" t="s">
        <v>4</v>
      </c>
      <c r="M11" s="141" t="s">
        <v>224</v>
      </c>
      <c r="N11" s="141" t="s">
        <v>223</v>
      </c>
      <c r="O11" s="152" t="s">
        <v>222</v>
      </c>
      <c r="P11" s="152"/>
      <c r="Q11" s="152" t="s">
        <v>221</v>
      </c>
      <c r="R11" s="134"/>
      <c r="S11" s="1"/>
    </row>
    <row r="12" spans="1:19" ht="48.95" customHeight="1">
      <c r="A12" s="1"/>
      <c r="B12" s="153"/>
      <c r="C12" s="153"/>
      <c r="D12" s="153"/>
      <c r="E12" s="153"/>
      <c r="F12" s="153"/>
      <c r="G12" s="134"/>
      <c r="H12" s="141"/>
      <c r="I12" s="9" t="s">
        <v>220</v>
      </c>
      <c r="J12" s="6" t="s">
        <v>219</v>
      </c>
      <c r="K12" s="152"/>
      <c r="L12" s="134"/>
      <c r="M12" s="141"/>
      <c r="N12" s="141"/>
      <c r="O12" s="9" t="s">
        <v>220</v>
      </c>
      <c r="P12" s="6" t="s">
        <v>219</v>
      </c>
      <c r="Q12" s="152"/>
      <c r="R12" s="134"/>
      <c r="S12" s="1"/>
    </row>
    <row r="13" spans="1:19" ht="12" customHeight="1">
      <c r="A13" s="1"/>
      <c r="B13" s="6" t="s">
        <v>5</v>
      </c>
      <c r="C13" s="6" t="s">
        <v>6</v>
      </c>
      <c r="D13" s="6" t="s">
        <v>7</v>
      </c>
      <c r="E13" s="141" t="s">
        <v>8</v>
      </c>
      <c r="F13" s="141"/>
      <c r="G13" s="6" t="s">
        <v>9</v>
      </c>
      <c r="H13" s="6" t="s">
        <v>10</v>
      </c>
      <c r="I13" s="6" t="s">
        <v>218</v>
      </c>
      <c r="J13" s="6" t="s">
        <v>217</v>
      </c>
      <c r="K13" s="6" t="s">
        <v>216</v>
      </c>
      <c r="L13" s="6" t="s">
        <v>215</v>
      </c>
      <c r="M13" s="6" t="s">
        <v>214</v>
      </c>
      <c r="N13" s="6" t="s">
        <v>213</v>
      </c>
      <c r="O13" s="6" t="s">
        <v>212</v>
      </c>
      <c r="P13" s="6" t="s">
        <v>211</v>
      </c>
      <c r="Q13" s="6" t="s">
        <v>210</v>
      </c>
      <c r="R13" s="6" t="s">
        <v>209</v>
      </c>
      <c r="S13" s="1"/>
    </row>
    <row r="14" spans="1:19" ht="18" customHeight="1">
      <c r="A14" s="1"/>
      <c r="B14" s="5" t="s">
        <v>208</v>
      </c>
      <c r="C14" s="5" t="s">
        <v>11</v>
      </c>
      <c r="D14" s="3" t="s">
        <v>11</v>
      </c>
      <c r="E14" s="149" t="s">
        <v>206</v>
      </c>
      <c r="F14" s="149"/>
      <c r="G14" s="11">
        <f>G15</f>
        <v>50265759</v>
      </c>
      <c r="H14" s="11">
        <f t="shared" ref="H14:R14" si="0">H15</f>
        <v>38508370</v>
      </c>
      <c r="I14" s="11">
        <f t="shared" si="0"/>
        <v>16956698</v>
      </c>
      <c r="J14" s="11">
        <f t="shared" si="0"/>
        <v>2346238</v>
      </c>
      <c r="K14" s="11">
        <f t="shared" si="0"/>
        <v>11757389</v>
      </c>
      <c r="L14" s="11">
        <f t="shared" si="0"/>
        <v>5355458</v>
      </c>
      <c r="M14" s="11">
        <f t="shared" si="0"/>
        <v>4288032</v>
      </c>
      <c r="N14" s="11">
        <f t="shared" si="0"/>
        <v>846840</v>
      </c>
      <c r="O14" s="11">
        <f t="shared" si="0"/>
        <v>0</v>
      </c>
      <c r="P14" s="11">
        <f t="shared" si="0"/>
        <v>0</v>
      </c>
      <c r="Q14" s="11">
        <f t="shared" si="0"/>
        <v>4508618</v>
      </c>
      <c r="R14" s="11">
        <f t="shared" si="0"/>
        <v>55621217</v>
      </c>
      <c r="S14" s="1"/>
    </row>
    <row r="15" spans="1:19" ht="18" customHeight="1">
      <c r="A15" s="1"/>
      <c r="B15" s="5" t="s">
        <v>207</v>
      </c>
      <c r="C15" s="5" t="s">
        <v>11</v>
      </c>
      <c r="D15" s="3" t="s">
        <v>11</v>
      </c>
      <c r="E15" s="149" t="s">
        <v>206</v>
      </c>
      <c r="F15" s="149"/>
      <c r="G15" s="11">
        <f t="shared" ref="G15:R15" si="1">G16+G18+G21+G33+G38+G45</f>
        <v>50265759</v>
      </c>
      <c r="H15" s="11">
        <f t="shared" si="1"/>
        <v>38508370</v>
      </c>
      <c r="I15" s="11">
        <f t="shared" si="1"/>
        <v>16956698</v>
      </c>
      <c r="J15" s="11">
        <f t="shared" si="1"/>
        <v>2346238</v>
      </c>
      <c r="K15" s="11">
        <f t="shared" si="1"/>
        <v>11757389</v>
      </c>
      <c r="L15" s="11">
        <f t="shared" si="1"/>
        <v>5355458</v>
      </c>
      <c r="M15" s="11">
        <f t="shared" si="1"/>
        <v>4288032</v>
      </c>
      <c r="N15" s="11">
        <f t="shared" si="1"/>
        <v>846840</v>
      </c>
      <c r="O15" s="11">
        <f t="shared" si="1"/>
        <v>0</v>
      </c>
      <c r="P15" s="11">
        <f t="shared" si="1"/>
        <v>0</v>
      </c>
      <c r="Q15" s="11">
        <f t="shared" si="1"/>
        <v>4508618</v>
      </c>
      <c r="R15" s="11">
        <f t="shared" si="1"/>
        <v>55621217</v>
      </c>
      <c r="S15" s="1"/>
    </row>
    <row r="16" spans="1:19" ht="14.1" customHeight="1">
      <c r="A16" s="1"/>
      <c r="B16" s="5" t="s">
        <v>11</v>
      </c>
      <c r="C16" s="5" t="s">
        <v>35</v>
      </c>
      <c r="D16" s="3" t="s">
        <v>11</v>
      </c>
      <c r="E16" s="149" t="s">
        <v>34</v>
      </c>
      <c r="F16" s="149"/>
      <c r="G16" s="11">
        <f>G17</f>
        <v>15598170</v>
      </c>
      <c r="H16" s="11">
        <f t="shared" ref="H16:R16" si="2">H17</f>
        <v>15598170</v>
      </c>
      <c r="I16" s="11">
        <f t="shared" si="2"/>
        <v>11543054</v>
      </c>
      <c r="J16" s="11">
        <f t="shared" si="2"/>
        <v>799620</v>
      </c>
      <c r="K16" s="11">
        <f t="shared" si="2"/>
        <v>0</v>
      </c>
      <c r="L16" s="11">
        <f t="shared" si="2"/>
        <v>919984</v>
      </c>
      <c r="M16" s="11">
        <f t="shared" si="2"/>
        <v>789984</v>
      </c>
      <c r="N16" s="11">
        <f t="shared" si="2"/>
        <v>130000</v>
      </c>
      <c r="O16" s="11">
        <f t="shared" si="2"/>
        <v>0</v>
      </c>
      <c r="P16" s="11">
        <f t="shared" si="2"/>
        <v>0</v>
      </c>
      <c r="Q16" s="11">
        <f t="shared" si="2"/>
        <v>789984</v>
      </c>
      <c r="R16" s="11">
        <f t="shared" si="2"/>
        <v>16518154</v>
      </c>
      <c r="S16" s="1"/>
    </row>
    <row r="17" spans="1:21" ht="26.1" customHeight="1">
      <c r="A17" s="1"/>
      <c r="B17" s="4" t="s">
        <v>205</v>
      </c>
      <c r="C17" s="4" t="s">
        <v>32</v>
      </c>
      <c r="D17" s="4" t="s">
        <v>31</v>
      </c>
      <c r="E17" s="150" t="s">
        <v>30</v>
      </c>
      <c r="F17" s="150"/>
      <c r="G17" s="12">
        <f>H17+K17</f>
        <v>15598170</v>
      </c>
      <c r="H17" s="10">
        <v>15598170</v>
      </c>
      <c r="I17" s="10">
        <v>11543054</v>
      </c>
      <c r="J17" s="10">
        <v>799620</v>
      </c>
      <c r="K17" s="10">
        <v>0</v>
      </c>
      <c r="L17" s="12">
        <f>N17+Q17</f>
        <v>919984</v>
      </c>
      <c r="M17" s="10">
        <v>789984</v>
      </c>
      <c r="N17" s="10">
        <v>130000</v>
      </c>
      <c r="O17" s="10">
        <v>0</v>
      </c>
      <c r="P17" s="10">
        <v>0</v>
      </c>
      <c r="Q17" s="10">
        <v>789984</v>
      </c>
      <c r="R17" s="11">
        <f>G17+L17</f>
        <v>16518154</v>
      </c>
      <c r="S17" s="1"/>
      <c r="U17" s="101"/>
    </row>
    <row r="18" spans="1:21" ht="14.1" customHeight="1">
      <c r="A18" s="1"/>
      <c r="B18" s="5" t="s">
        <v>11</v>
      </c>
      <c r="C18" s="5" t="s">
        <v>204</v>
      </c>
      <c r="D18" s="3" t="s">
        <v>11</v>
      </c>
      <c r="E18" s="149" t="s">
        <v>203</v>
      </c>
      <c r="F18" s="149"/>
      <c r="G18" s="11">
        <f>G19+G20</f>
        <v>6191382</v>
      </c>
      <c r="H18" s="11">
        <f t="shared" ref="H18:T18" si="3">H19+H20</f>
        <v>6191382</v>
      </c>
      <c r="I18" s="11">
        <f t="shared" si="3"/>
        <v>0</v>
      </c>
      <c r="J18" s="11">
        <f t="shared" si="3"/>
        <v>0</v>
      </c>
      <c r="K18" s="11">
        <f t="shared" si="3"/>
        <v>0</v>
      </c>
      <c r="L18" s="11">
        <f t="shared" si="3"/>
        <v>380000</v>
      </c>
      <c r="M18" s="11">
        <f t="shared" si="3"/>
        <v>380000</v>
      </c>
      <c r="N18" s="11">
        <f t="shared" si="3"/>
        <v>0</v>
      </c>
      <c r="O18" s="11">
        <f t="shared" si="3"/>
        <v>0</v>
      </c>
      <c r="P18" s="11">
        <f t="shared" si="3"/>
        <v>0</v>
      </c>
      <c r="Q18" s="11">
        <f t="shared" si="3"/>
        <v>380000</v>
      </c>
      <c r="R18" s="11">
        <f t="shared" ref="R18:R90" si="4">G18+L18</f>
        <v>6571382</v>
      </c>
      <c r="S18" s="2">
        <f t="shared" si="3"/>
        <v>0</v>
      </c>
      <c r="T18" s="2">
        <f t="shared" si="3"/>
        <v>0</v>
      </c>
    </row>
    <row r="19" spans="1:21" ht="18" customHeight="1">
      <c r="A19" s="1"/>
      <c r="B19" s="4" t="s">
        <v>202</v>
      </c>
      <c r="C19" s="4" t="s">
        <v>201</v>
      </c>
      <c r="D19" s="4" t="s">
        <v>200</v>
      </c>
      <c r="E19" s="150" t="s">
        <v>199</v>
      </c>
      <c r="F19" s="150"/>
      <c r="G19" s="12">
        <f>H19+K19</f>
        <v>4220712</v>
      </c>
      <c r="H19" s="10">
        <v>4220712</v>
      </c>
      <c r="I19" s="10">
        <v>0</v>
      </c>
      <c r="J19" s="10">
        <v>0</v>
      </c>
      <c r="K19" s="10">
        <v>0</v>
      </c>
      <c r="L19" s="12">
        <f>N19+Q19</f>
        <v>380000</v>
      </c>
      <c r="M19" s="10">
        <v>380000</v>
      </c>
      <c r="N19" s="10">
        <v>0</v>
      </c>
      <c r="O19" s="10">
        <v>0</v>
      </c>
      <c r="P19" s="10">
        <v>0</v>
      </c>
      <c r="Q19" s="10">
        <v>380000</v>
      </c>
      <c r="R19" s="11">
        <f t="shared" si="4"/>
        <v>4600712</v>
      </c>
      <c r="S19" s="1"/>
    </row>
    <row r="20" spans="1:21" ht="26.1" customHeight="1">
      <c r="A20" s="1"/>
      <c r="B20" s="4" t="s">
        <v>198</v>
      </c>
      <c r="C20" s="4" t="s">
        <v>197</v>
      </c>
      <c r="D20" s="4" t="s">
        <v>196</v>
      </c>
      <c r="E20" s="150" t="s">
        <v>195</v>
      </c>
      <c r="F20" s="150"/>
      <c r="G20" s="12">
        <f>H20+K20</f>
        <v>1970670</v>
      </c>
      <c r="H20" s="10">
        <v>1970670</v>
      </c>
      <c r="I20" s="10">
        <v>0</v>
      </c>
      <c r="J20" s="10">
        <v>0</v>
      </c>
      <c r="K20" s="10">
        <v>0</v>
      </c>
      <c r="L20" s="12">
        <f>N20+Q20</f>
        <v>0</v>
      </c>
      <c r="M20" s="10">
        <v>0</v>
      </c>
      <c r="N20" s="10">
        <v>0</v>
      </c>
      <c r="O20" s="10">
        <v>0</v>
      </c>
      <c r="P20" s="10">
        <v>0</v>
      </c>
      <c r="Q20" s="10">
        <v>0</v>
      </c>
      <c r="R20" s="11">
        <f t="shared" si="4"/>
        <v>1970670</v>
      </c>
      <c r="S20" s="1"/>
    </row>
    <row r="21" spans="1:21" ht="18" customHeight="1">
      <c r="A21" s="1"/>
      <c r="B21" s="5" t="s">
        <v>11</v>
      </c>
      <c r="C21" s="5" t="s">
        <v>84</v>
      </c>
      <c r="D21" s="3" t="s">
        <v>11</v>
      </c>
      <c r="E21" s="149" t="s">
        <v>83</v>
      </c>
      <c r="F21" s="149"/>
      <c r="G21" s="11">
        <f>SUM(G22:G32)</f>
        <v>10701797</v>
      </c>
      <c r="H21" s="11">
        <f>SUM(H22:H32)</f>
        <v>10701797</v>
      </c>
      <c r="I21" s="11">
        <f>SUM(I22:I32)</f>
        <v>5413644</v>
      </c>
      <c r="J21" s="11">
        <f t="shared" ref="J21:Q21" si="5">SUM(J22:J32)</f>
        <v>538518</v>
      </c>
      <c r="K21" s="11">
        <f t="shared" si="5"/>
        <v>0</v>
      </c>
      <c r="L21" s="11">
        <f t="shared" si="5"/>
        <v>688320</v>
      </c>
      <c r="M21" s="11">
        <f t="shared" si="5"/>
        <v>23000</v>
      </c>
      <c r="N21" s="11">
        <f t="shared" si="5"/>
        <v>665320</v>
      </c>
      <c r="O21" s="11">
        <f t="shared" si="5"/>
        <v>0</v>
      </c>
      <c r="P21" s="11">
        <f t="shared" si="5"/>
        <v>0</v>
      </c>
      <c r="Q21" s="11">
        <f t="shared" si="5"/>
        <v>23000</v>
      </c>
      <c r="R21" s="11">
        <f>SUM(R22:R32)</f>
        <v>11390117</v>
      </c>
      <c r="S21" s="1"/>
    </row>
    <row r="22" spans="1:21" ht="18" customHeight="1">
      <c r="A22" s="1"/>
      <c r="B22" s="4" t="s">
        <v>194</v>
      </c>
      <c r="C22" s="4" t="s">
        <v>193</v>
      </c>
      <c r="D22" s="4" t="s">
        <v>80</v>
      </c>
      <c r="E22" s="150" t="s">
        <v>192</v>
      </c>
      <c r="F22" s="150"/>
      <c r="G22" s="12">
        <f>H22+K22</f>
        <v>8400</v>
      </c>
      <c r="H22" s="10">
        <v>8400</v>
      </c>
      <c r="I22" s="10">
        <v>0</v>
      </c>
      <c r="J22" s="10">
        <v>0</v>
      </c>
      <c r="K22" s="10">
        <v>0</v>
      </c>
      <c r="L22" s="12">
        <f>N22+Q22</f>
        <v>0</v>
      </c>
      <c r="M22" s="10">
        <v>0</v>
      </c>
      <c r="N22" s="10">
        <v>0</v>
      </c>
      <c r="O22" s="10">
        <v>0</v>
      </c>
      <c r="P22" s="10">
        <v>0</v>
      </c>
      <c r="Q22" s="10">
        <v>0</v>
      </c>
      <c r="R22" s="11">
        <f t="shared" si="4"/>
        <v>8400</v>
      </c>
      <c r="S22" s="1"/>
    </row>
    <row r="23" spans="1:21" ht="28.5" customHeight="1">
      <c r="A23" s="1"/>
      <c r="B23" s="4" t="s">
        <v>191</v>
      </c>
      <c r="C23" s="4" t="s">
        <v>190</v>
      </c>
      <c r="D23" s="4" t="s">
        <v>80</v>
      </c>
      <c r="E23" s="150" t="s">
        <v>189</v>
      </c>
      <c r="F23" s="150"/>
      <c r="G23" s="12">
        <f t="shared" ref="G23:G32" si="6">H23+K23</f>
        <v>1116000</v>
      </c>
      <c r="H23" s="10">
        <v>1116000</v>
      </c>
      <c r="I23" s="10">
        <v>0</v>
      </c>
      <c r="J23" s="10">
        <v>0</v>
      </c>
      <c r="K23" s="10">
        <v>0</v>
      </c>
      <c r="L23" s="12">
        <f t="shared" ref="L23:L32" si="7">N23+Q23</f>
        <v>0</v>
      </c>
      <c r="M23" s="10">
        <v>0</v>
      </c>
      <c r="N23" s="10">
        <v>0</v>
      </c>
      <c r="O23" s="10">
        <v>0</v>
      </c>
      <c r="P23" s="10">
        <v>0</v>
      </c>
      <c r="Q23" s="10">
        <v>0</v>
      </c>
      <c r="R23" s="11">
        <f t="shared" si="4"/>
        <v>1116000</v>
      </c>
      <c r="S23" s="1"/>
    </row>
    <row r="24" spans="1:21" ht="26.25" customHeight="1">
      <c r="A24" s="1"/>
      <c r="B24" s="4" t="s">
        <v>188</v>
      </c>
      <c r="C24" s="4" t="s">
        <v>187</v>
      </c>
      <c r="D24" s="4" t="s">
        <v>80</v>
      </c>
      <c r="E24" s="150" t="s">
        <v>186</v>
      </c>
      <c r="F24" s="150"/>
      <c r="G24" s="12">
        <f t="shared" si="6"/>
        <v>390106</v>
      </c>
      <c r="H24" s="10">
        <v>390106</v>
      </c>
      <c r="I24" s="10">
        <v>0</v>
      </c>
      <c r="J24" s="10">
        <v>0</v>
      </c>
      <c r="K24" s="10">
        <v>0</v>
      </c>
      <c r="L24" s="12">
        <f t="shared" si="7"/>
        <v>0</v>
      </c>
      <c r="M24" s="10">
        <v>0</v>
      </c>
      <c r="N24" s="10">
        <v>0</v>
      </c>
      <c r="O24" s="10">
        <v>0</v>
      </c>
      <c r="P24" s="10">
        <v>0</v>
      </c>
      <c r="Q24" s="10">
        <v>0</v>
      </c>
      <c r="R24" s="11">
        <f t="shared" si="4"/>
        <v>390106</v>
      </c>
      <c r="S24" s="1"/>
    </row>
    <row r="25" spans="1:21" ht="16.5" customHeight="1">
      <c r="A25" s="1"/>
      <c r="B25" s="4" t="s">
        <v>185</v>
      </c>
      <c r="C25" s="4" t="s">
        <v>184</v>
      </c>
      <c r="D25" s="4" t="s">
        <v>183</v>
      </c>
      <c r="E25" s="150" t="s">
        <v>182</v>
      </c>
      <c r="F25" s="150"/>
      <c r="G25" s="12">
        <f t="shared" si="6"/>
        <v>9018</v>
      </c>
      <c r="H25" s="10">
        <v>9018</v>
      </c>
      <c r="I25" s="10">
        <v>0</v>
      </c>
      <c r="J25" s="10">
        <v>0</v>
      </c>
      <c r="K25" s="10">
        <v>0</v>
      </c>
      <c r="L25" s="12">
        <f t="shared" si="7"/>
        <v>0</v>
      </c>
      <c r="M25" s="10">
        <v>0</v>
      </c>
      <c r="N25" s="10">
        <v>0</v>
      </c>
      <c r="O25" s="10">
        <v>0</v>
      </c>
      <c r="P25" s="10">
        <v>0</v>
      </c>
      <c r="Q25" s="10">
        <v>0</v>
      </c>
      <c r="R25" s="11">
        <f t="shared" si="4"/>
        <v>9018</v>
      </c>
      <c r="S25" s="1"/>
    </row>
    <row r="26" spans="1:21" ht="21" hidden="1" customHeight="1">
      <c r="A26" s="1"/>
      <c r="B26" s="4" t="s">
        <v>181</v>
      </c>
      <c r="C26" s="4" t="s">
        <v>180</v>
      </c>
      <c r="D26" s="4" t="s">
        <v>115</v>
      </c>
      <c r="E26" s="150" t="s">
        <v>179</v>
      </c>
      <c r="F26" s="150"/>
      <c r="G26" s="12">
        <f t="shared" si="6"/>
        <v>0</v>
      </c>
      <c r="H26" s="10"/>
      <c r="I26" s="10"/>
      <c r="J26" s="10"/>
      <c r="K26" s="10"/>
      <c r="L26" s="12">
        <f t="shared" si="7"/>
        <v>0</v>
      </c>
      <c r="M26" s="10"/>
      <c r="N26" s="10"/>
      <c r="O26" s="10"/>
      <c r="P26" s="10"/>
      <c r="Q26" s="10"/>
      <c r="R26" s="11">
        <f t="shared" si="4"/>
        <v>0</v>
      </c>
      <c r="S26" s="1"/>
    </row>
    <row r="27" spans="1:21" ht="16.5" customHeight="1">
      <c r="A27" s="1"/>
      <c r="B27" s="4" t="s">
        <v>178</v>
      </c>
      <c r="C27" s="4" t="s">
        <v>177</v>
      </c>
      <c r="D27" s="4" t="s">
        <v>115</v>
      </c>
      <c r="E27" s="150" t="s">
        <v>176</v>
      </c>
      <c r="F27" s="150"/>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1" ht="15.75" customHeight="1">
      <c r="A28" s="1"/>
      <c r="B28" s="4" t="s">
        <v>175</v>
      </c>
      <c r="C28" s="4" t="s">
        <v>174</v>
      </c>
      <c r="D28" s="4" t="s">
        <v>173</v>
      </c>
      <c r="E28" s="150" t="s">
        <v>172</v>
      </c>
      <c r="F28" s="150"/>
      <c r="G28" s="12">
        <f t="shared" si="6"/>
        <v>4600</v>
      </c>
      <c r="H28" s="10">
        <v>4600</v>
      </c>
      <c r="I28" s="10">
        <v>0</v>
      </c>
      <c r="J28" s="10">
        <v>0</v>
      </c>
      <c r="K28" s="10">
        <v>0</v>
      </c>
      <c r="L28" s="12">
        <f t="shared" si="7"/>
        <v>0</v>
      </c>
      <c r="M28" s="10">
        <v>0</v>
      </c>
      <c r="N28" s="10">
        <v>0</v>
      </c>
      <c r="O28" s="10">
        <v>0</v>
      </c>
      <c r="P28" s="10">
        <v>0</v>
      </c>
      <c r="Q28" s="10">
        <v>0</v>
      </c>
      <c r="R28" s="11">
        <f t="shared" si="4"/>
        <v>4600</v>
      </c>
      <c r="S28" s="1"/>
    </row>
    <row r="29" spans="1:21" ht="33.950000000000003" customHeight="1">
      <c r="A29" s="1"/>
      <c r="B29" s="4" t="s">
        <v>171</v>
      </c>
      <c r="C29" s="4" t="s">
        <v>81</v>
      </c>
      <c r="D29" s="4" t="s">
        <v>80</v>
      </c>
      <c r="E29" s="150" t="s">
        <v>79</v>
      </c>
      <c r="F29" s="150"/>
      <c r="G29" s="12">
        <f t="shared" si="6"/>
        <v>110000</v>
      </c>
      <c r="H29" s="10">
        <v>110000</v>
      </c>
      <c r="I29" s="10">
        <v>0</v>
      </c>
      <c r="J29" s="10">
        <v>0</v>
      </c>
      <c r="K29" s="10">
        <v>0</v>
      </c>
      <c r="L29" s="12">
        <f t="shared" si="7"/>
        <v>0</v>
      </c>
      <c r="M29" s="10">
        <v>0</v>
      </c>
      <c r="N29" s="10">
        <v>0</v>
      </c>
      <c r="O29" s="10">
        <v>0</v>
      </c>
      <c r="P29" s="10">
        <v>0</v>
      </c>
      <c r="Q29" s="10">
        <v>0</v>
      </c>
      <c r="R29" s="11">
        <f t="shared" si="4"/>
        <v>110000</v>
      </c>
      <c r="S29" s="1"/>
    </row>
    <row r="30" spans="1:21" ht="26.1" customHeight="1">
      <c r="A30" s="1"/>
      <c r="B30" s="4" t="s">
        <v>170</v>
      </c>
      <c r="C30" s="4" t="s">
        <v>169</v>
      </c>
      <c r="D30" s="4" t="s">
        <v>165</v>
      </c>
      <c r="E30" s="150" t="s">
        <v>168</v>
      </c>
      <c r="F30" s="150"/>
      <c r="G30" s="12">
        <f t="shared" si="6"/>
        <v>7361890</v>
      </c>
      <c r="H30" s="10">
        <v>7361890</v>
      </c>
      <c r="I30" s="10">
        <v>5338116</v>
      </c>
      <c r="J30" s="10">
        <v>538518</v>
      </c>
      <c r="K30" s="10">
        <v>0</v>
      </c>
      <c r="L30" s="12">
        <f t="shared" si="7"/>
        <v>688320</v>
      </c>
      <c r="M30" s="10">
        <v>23000</v>
      </c>
      <c r="N30" s="10">
        <v>665320</v>
      </c>
      <c r="O30" s="10">
        <v>0</v>
      </c>
      <c r="P30" s="10">
        <v>0</v>
      </c>
      <c r="Q30" s="10">
        <v>23000</v>
      </c>
      <c r="R30" s="11">
        <f t="shared" si="4"/>
        <v>8050210</v>
      </c>
      <c r="S30" s="1"/>
      <c r="U30" s="101"/>
    </row>
    <row r="31" spans="1:21" ht="26.1" customHeight="1">
      <c r="A31" s="1"/>
      <c r="B31" s="4">
        <v>213193</v>
      </c>
      <c r="C31" s="4">
        <v>3193</v>
      </c>
      <c r="D31" s="4">
        <v>990</v>
      </c>
      <c r="E31" s="145" t="s">
        <v>600</v>
      </c>
      <c r="F31" s="146"/>
      <c r="G31" s="12">
        <f t="shared" si="6"/>
        <v>92144</v>
      </c>
      <c r="H31" s="10">
        <v>92144</v>
      </c>
      <c r="I31" s="10">
        <v>75528</v>
      </c>
      <c r="J31" s="10"/>
      <c r="K31" s="10"/>
      <c r="L31" s="12"/>
      <c r="M31" s="10"/>
      <c r="N31" s="10"/>
      <c r="O31" s="10"/>
      <c r="P31" s="10"/>
      <c r="Q31" s="10"/>
      <c r="R31" s="11">
        <f t="shared" si="4"/>
        <v>92144</v>
      </c>
      <c r="S31" s="1"/>
      <c r="U31" s="101"/>
    </row>
    <row r="32" spans="1:21" ht="18" customHeight="1">
      <c r="A32" s="1"/>
      <c r="B32" s="4" t="s">
        <v>167</v>
      </c>
      <c r="C32" s="4" t="s">
        <v>166</v>
      </c>
      <c r="D32" s="4" t="s">
        <v>165</v>
      </c>
      <c r="E32" s="150" t="s">
        <v>164</v>
      </c>
      <c r="F32" s="150"/>
      <c r="G32" s="12">
        <f t="shared" si="6"/>
        <v>1597900</v>
      </c>
      <c r="H32" s="10">
        <v>1597900</v>
      </c>
      <c r="I32" s="10">
        <v>0</v>
      </c>
      <c r="J32" s="10">
        <v>0</v>
      </c>
      <c r="K32" s="10">
        <v>0</v>
      </c>
      <c r="L32" s="12">
        <f t="shared" si="7"/>
        <v>0</v>
      </c>
      <c r="M32" s="10">
        <v>0</v>
      </c>
      <c r="N32" s="10">
        <v>0</v>
      </c>
      <c r="O32" s="10">
        <v>0</v>
      </c>
      <c r="P32" s="10">
        <v>0</v>
      </c>
      <c r="Q32" s="10">
        <v>0</v>
      </c>
      <c r="R32" s="11">
        <f t="shared" si="4"/>
        <v>1597900</v>
      </c>
      <c r="S32" s="1"/>
    </row>
    <row r="33" spans="1:20" ht="18" customHeight="1">
      <c r="A33" s="1"/>
      <c r="B33" s="5" t="s">
        <v>11</v>
      </c>
      <c r="C33" s="5" t="s">
        <v>163</v>
      </c>
      <c r="D33" s="3" t="s">
        <v>11</v>
      </c>
      <c r="E33" s="149" t="s">
        <v>162</v>
      </c>
      <c r="F33" s="149"/>
      <c r="G33" s="11">
        <f>SUM(G34:G37)</f>
        <v>12306907</v>
      </c>
      <c r="H33" s="11">
        <f t="shared" ref="H33:R33" si="8">SUM(H34:H37)</f>
        <v>1509033</v>
      </c>
      <c r="I33" s="11">
        <f t="shared" si="8"/>
        <v>0</v>
      </c>
      <c r="J33" s="11">
        <f t="shared" si="8"/>
        <v>1008100</v>
      </c>
      <c r="K33" s="11">
        <f t="shared" si="8"/>
        <v>10797874</v>
      </c>
      <c r="L33" s="11">
        <f t="shared" si="8"/>
        <v>977109</v>
      </c>
      <c r="M33" s="11">
        <f t="shared" si="8"/>
        <v>977109</v>
      </c>
      <c r="N33" s="11">
        <f t="shared" si="8"/>
        <v>0</v>
      </c>
      <c r="O33" s="11">
        <f t="shared" si="8"/>
        <v>0</v>
      </c>
      <c r="P33" s="11">
        <f t="shared" si="8"/>
        <v>0</v>
      </c>
      <c r="Q33" s="11">
        <f t="shared" si="8"/>
        <v>977109</v>
      </c>
      <c r="R33" s="11">
        <f t="shared" si="8"/>
        <v>13284016</v>
      </c>
      <c r="S33" s="1"/>
    </row>
    <row r="34" spans="1:20" ht="18" customHeight="1">
      <c r="A34" s="1"/>
      <c r="B34" s="4" t="s">
        <v>161</v>
      </c>
      <c r="C34" s="4" t="s">
        <v>160</v>
      </c>
      <c r="D34" s="4" t="s">
        <v>150</v>
      </c>
      <c r="E34" s="150" t="s">
        <v>159</v>
      </c>
      <c r="F34" s="150"/>
      <c r="G34" s="12">
        <f>H34+K34</f>
        <v>4920000</v>
      </c>
      <c r="H34" s="10">
        <v>0</v>
      </c>
      <c r="I34" s="10">
        <v>0</v>
      </c>
      <c r="J34" s="10">
        <v>0</v>
      </c>
      <c r="K34" s="10">
        <v>4920000</v>
      </c>
      <c r="L34" s="12">
        <f>N34+Q34</f>
        <v>880923</v>
      </c>
      <c r="M34" s="10">
        <v>880923</v>
      </c>
      <c r="N34" s="10">
        <v>0</v>
      </c>
      <c r="O34" s="10">
        <v>0</v>
      </c>
      <c r="P34" s="10">
        <v>0</v>
      </c>
      <c r="Q34" s="10">
        <v>880923</v>
      </c>
      <c r="R34" s="11">
        <f t="shared" si="4"/>
        <v>5800923</v>
      </c>
      <c r="S34" s="1"/>
    </row>
    <row r="35" spans="1:20" ht="18" customHeight="1">
      <c r="A35" s="1"/>
      <c r="B35" s="4" t="s">
        <v>158</v>
      </c>
      <c r="C35" s="4" t="s">
        <v>157</v>
      </c>
      <c r="D35" s="4" t="s">
        <v>150</v>
      </c>
      <c r="E35" s="150" t="s">
        <v>156</v>
      </c>
      <c r="F35" s="150"/>
      <c r="G35" s="12">
        <f t="shared" ref="G35:G37" si="9">H35+K35</f>
        <v>558100</v>
      </c>
      <c r="H35" s="10">
        <v>558100</v>
      </c>
      <c r="I35" s="10">
        <v>0</v>
      </c>
      <c r="J35" s="10">
        <v>558100</v>
      </c>
      <c r="K35" s="10">
        <v>0</v>
      </c>
      <c r="L35" s="12">
        <f t="shared" ref="L35:L37" si="10">N35+Q35</f>
        <v>0</v>
      </c>
      <c r="M35" s="10">
        <v>0</v>
      </c>
      <c r="N35" s="10">
        <v>0</v>
      </c>
      <c r="O35" s="10">
        <v>0</v>
      </c>
      <c r="P35" s="10">
        <v>0</v>
      </c>
      <c r="Q35" s="10">
        <v>0</v>
      </c>
      <c r="R35" s="11">
        <f t="shared" si="4"/>
        <v>558100</v>
      </c>
      <c r="S35" s="1"/>
    </row>
    <row r="36" spans="1:20" ht="18" customHeight="1">
      <c r="A36" s="1"/>
      <c r="B36" s="4" t="s">
        <v>155</v>
      </c>
      <c r="C36" s="4" t="s">
        <v>154</v>
      </c>
      <c r="D36" s="4" t="s">
        <v>150</v>
      </c>
      <c r="E36" s="150" t="s">
        <v>153</v>
      </c>
      <c r="F36" s="150"/>
      <c r="G36" s="12">
        <f t="shared" si="9"/>
        <v>559950</v>
      </c>
      <c r="H36" s="10">
        <v>559950</v>
      </c>
      <c r="I36" s="10">
        <v>0</v>
      </c>
      <c r="J36" s="10">
        <v>450000</v>
      </c>
      <c r="K36" s="10">
        <v>0</v>
      </c>
      <c r="L36" s="12">
        <f t="shared" si="10"/>
        <v>0</v>
      </c>
      <c r="M36" s="10">
        <v>0</v>
      </c>
      <c r="N36" s="10">
        <v>0</v>
      </c>
      <c r="O36" s="10">
        <v>0</v>
      </c>
      <c r="P36" s="10">
        <v>0</v>
      </c>
      <c r="Q36" s="10">
        <v>0</v>
      </c>
      <c r="R36" s="11">
        <f t="shared" si="4"/>
        <v>559950</v>
      </c>
      <c r="S36" s="1"/>
    </row>
    <row r="37" spans="1:20" ht="14.1" customHeight="1">
      <c r="A37" s="1"/>
      <c r="B37" s="4" t="s">
        <v>152</v>
      </c>
      <c r="C37" s="4" t="s">
        <v>151</v>
      </c>
      <c r="D37" s="4" t="s">
        <v>150</v>
      </c>
      <c r="E37" s="150" t="s">
        <v>149</v>
      </c>
      <c r="F37" s="150"/>
      <c r="G37" s="12">
        <f t="shared" si="9"/>
        <v>6268857</v>
      </c>
      <c r="H37" s="10">
        <v>390983</v>
      </c>
      <c r="I37" s="10">
        <v>0</v>
      </c>
      <c r="J37" s="10">
        <v>0</v>
      </c>
      <c r="K37" s="10">
        <v>5877874</v>
      </c>
      <c r="L37" s="12">
        <f t="shared" si="10"/>
        <v>96186</v>
      </c>
      <c r="M37" s="10">
        <v>96186</v>
      </c>
      <c r="N37" s="10">
        <v>0</v>
      </c>
      <c r="O37" s="10">
        <v>0</v>
      </c>
      <c r="P37" s="10">
        <v>0</v>
      </c>
      <c r="Q37" s="10">
        <v>96186</v>
      </c>
      <c r="R37" s="11">
        <f t="shared" si="4"/>
        <v>6365043</v>
      </c>
      <c r="S37" s="1"/>
    </row>
    <row r="38" spans="1:20" ht="13.5" customHeight="1">
      <c r="A38" s="1"/>
      <c r="B38" s="5" t="s">
        <v>11</v>
      </c>
      <c r="C38" s="5" t="s">
        <v>78</v>
      </c>
      <c r="D38" s="3" t="s">
        <v>11</v>
      </c>
      <c r="E38" s="149" t="s">
        <v>77</v>
      </c>
      <c r="F38" s="149"/>
      <c r="G38" s="11">
        <f>G39+G40+G41+G43+G42+G44</f>
        <v>5033089</v>
      </c>
      <c r="H38" s="11">
        <f t="shared" ref="H38:Q38" si="11">H39+H40+H41+H43+H42+H44</f>
        <v>4073574</v>
      </c>
      <c r="I38" s="11">
        <f t="shared" si="11"/>
        <v>0</v>
      </c>
      <c r="J38" s="11">
        <f t="shared" si="11"/>
        <v>0</v>
      </c>
      <c r="K38" s="11">
        <f t="shared" si="11"/>
        <v>959515</v>
      </c>
      <c r="L38" s="11">
        <f t="shared" si="11"/>
        <v>510578</v>
      </c>
      <c r="M38" s="11">
        <f t="shared" si="11"/>
        <v>495578</v>
      </c>
      <c r="N38" s="11">
        <f t="shared" si="11"/>
        <v>15000</v>
      </c>
      <c r="O38" s="11">
        <f t="shared" si="11"/>
        <v>0</v>
      </c>
      <c r="P38" s="11">
        <f t="shared" si="11"/>
        <v>0</v>
      </c>
      <c r="Q38" s="11">
        <f t="shared" si="11"/>
        <v>495578</v>
      </c>
      <c r="R38" s="11">
        <f>R39+R40+R41+R43+R42+R44</f>
        <v>5543667</v>
      </c>
      <c r="S38" s="11" t="e">
        <f>S39+S40+S41+S43+S42+S44+#REF!</f>
        <v>#REF!</v>
      </c>
      <c r="T38" s="11" t="e">
        <f>T39+T40+T41+T43+T42+T44+#REF!</f>
        <v>#REF!</v>
      </c>
    </row>
    <row r="39" spans="1:20" ht="11.25" customHeight="1">
      <c r="A39" s="1"/>
      <c r="B39" s="4" t="s">
        <v>148</v>
      </c>
      <c r="C39" s="4" t="s">
        <v>147</v>
      </c>
      <c r="D39" s="4" t="s">
        <v>146</v>
      </c>
      <c r="E39" s="150" t="s">
        <v>145</v>
      </c>
      <c r="F39" s="150"/>
      <c r="G39" s="12">
        <f>H39+K39</f>
        <v>0</v>
      </c>
      <c r="H39" s="10"/>
      <c r="I39" s="10"/>
      <c r="J39" s="10"/>
      <c r="K39" s="10"/>
      <c r="L39" s="12">
        <f>N39+Q39</f>
        <v>0</v>
      </c>
      <c r="M39" s="10"/>
      <c r="N39" s="10"/>
      <c r="O39" s="10"/>
      <c r="P39" s="10"/>
      <c r="Q39" s="10"/>
      <c r="R39" s="11">
        <f t="shared" si="4"/>
        <v>0</v>
      </c>
      <c r="S39" s="1"/>
    </row>
    <row r="40" spans="1:20" ht="30.75" customHeight="1">
      <c r="A40" s="1"/>
      <c r="B40" s="4" t="s">
        <v>144</v>
      </c>
      <c r="C40" s="4" t="s">
        <v>75</v>
      </c>
      <c r="D40" s="4" t="s">
        <v>74</v>
      </c>
      <c r="E40" s="150" t="s">
        <v>73</v>
      </c>
      <c r="F40" s="150"/>
      <c r="G40" s="12">
        <f t="shared" ref="G40:G43" si="12">H40+K40</f>
        <v>0</v>
      </c>
      <c r="H40" s="10"/>
      <c r="I40" s="10"/>
      <c r="J40" s="10"/>
      <c r="K40" s="10"/>
      <c r="L40" s="12">
        <f t="shared" ref="L40:L44" si="13">N40+Q40</f>
        <v>0</v>
      </c>
      <c r="M40" s="10"/>
      <c r="N40" s="10"/>
      <c r="O40" s="10"/>
      <c r="P40" s="10"/>
      <c r="Q40" s="10"/>
      <c r="R40" s="11">
        <f t="shared" si="4"/>
        <v>0</v>
      </c>
      <c r="S40" s="1"/>
    </row>
    <row r="41" spans="1:20" ht="27" customHeight="1">
      <c r="A41" s="1"/>
      <c r="B41" s="4" t="s">
        <v>143</v>
      </c>
      <c r="C41" s="4" t="s">
        <v>142</v>
      </c>
      <c r="D41" s="4" t="s">
        <v>141</v>
      </c>
      <c r="E41" s="150" t="s">
        <v>140</v>
      </c>
      <c r="F41" s="150"/>
      <c r="G41" s="12">
        <f t="shared" si="12"/>
        <v>4583531</v>
      </c>
      <c r="H41" s="10">
        <v>3933531</v>
      </c>
      <c r="I41" s="10"/>
      <c r="J41" s="10"/>
      <c r="K41" s="10">
        <v>650000</v>
      </c>
      <c r="L41" s="12">
        <f t="shared" si="13"/>
        <v>495578</v>
      </c>
      <c r="M41" s="10">
        <v>495578</v>
      </c>
      <c r="N41" s="10"/>
      <c r="O41" s="10"/>
      <c r="P41" s="10"/>
      <c r="Q41" s="10">
        <v>495578</v>
      </c>
      <c r="R41" s="11">
        <f t="shared" si="4"/>
        <v>5079109</v>
      </c>
      <c r="S41" s="1"/>
    </row>
    <row r="42" spans="1:20" ht="25.5" customHeight="1">
      <c r="A42" s="1"/>
      <c r="B42" s="17" t="s">
        <v>234</v>
      </c>
      <c r="C42" s="4">
        <v>7691</v>
      </c>
      <c r="D42" s="17" t="s">
        <v>74</v>
      </c>
      <c r="E42" s="150" t="s">
        <v>235</v>
      </c>
      <c r="F42" s="150"/>
      <c r="G42" s="12">
        <f t="shared" ref="G42" si="14">H42+K42</f>
        <v>0</v>
      </c>
      <c r="H42" s="10">
        <v>0</v>
      </c>
      <c r="I42" s="10">
        <v>0</v>
      </c>
      <c r="J42" s="10">
        <v>0</v>
      </c>
      <c r="K42" s="10">
        <v>0</v>
      </c>
      <c r="L42" s="12">
        <f t="shared" ref="L42" si="15">N42+Q42</f>
        <v>15000</v>
      </c>
      <c r="M42" s="10">
        <v>0</v>
      </c>
      <c r="N42" s="10">
        <v>15000</v>
      </c>
      <c r="O42" s="10">
        <v>0</v>
      </c>
      <c r="P42" s="10">
        <v>0</v>
      </c>
      <c r="Q42" s="10">
        <v>0</v>
      </c>
      <c r="R42" s="11">
        <f t="shared" ref="R42" si="16">G42+L42</f>
        <v>15000</v>
      </c>
      <c r="S42" s="1"/>
    </row>
    <row r="43" spans="1:20" ht="18" customHeight="1">
      <c r="A43" s="1"/>
      <c r="B43" s="4" t="s">
        <v>139</v>
      </c>
      <c r="C43" s="4" t="s">
        <v>138</v>
      </c>
      <c r="D43" s="4" t="s">
        <v>74</v>
      </c>
      <c r="E43" s="150" t="s">
        <v>137</v>
      </c>
      <c r="F43" s="150"/>
      <c r="G43" s="12">
        <f t="shared" si="12"/>
        <v>449558</v>
      </c>
      <c r="H43" s="10">
        <v>140043</v>
      </c>
      <c r="I43" s="10">
        <v>0</v>
      </c>
      <c r="J43" s="10">
        <v>0</v>
      </c>
      <c r="K43" s="10">
        <v>309515</v>
      </c>
      <c r="L43" s="12">
        <f t="shared" si="13"/>
        <v>0</v>
      </c>
      <c r="M43" s="10">
        <v>0</v>
      </c>
      <c r="N43" s="10">
        <v>0</v>
      </c>
      <c r="O43" s="10">
        <v>0</v>
      </c>
      <c r="P43" s="10">
        <v>0</v>
      </c>
      <c r="Q43" s="10">
        <v>0</v>
      </c>
      <c r="R43" s="11">
        <f t="shared" si="4"/>
        <v>449558</v>
      </c>
      <c r="S43" s="1"/>
    </row>
    <row r="44" spans="1:20" ht="30" hidden="1" customHeight="1">
      <c r="A44" s="1"/>
      <c r="B44" s="19" t="s">
        <v>239</v>
      </c>
      <c r="C44" s="4">
        <v>7540</v>
      </c>
      <c r="D44" s="13" t="s">
        <v>74</v>
      </c>
      <c r="E44" s="147" t="s">
        <v>240</v>
      </c>
      <c r="F44" s="148"/>
      <c r="G44" s="12">
        <f>H44</f>
        <v>0</v>
      </c>
      <c r="H44" s="10"/>
      <c r="I44" s="10"/>
      <c r="J44" s="10"/>
      <c r="K44" s="10"/>
      <c r="L44" s="12">
        <f t="shared" si="13"/>
        <v>0</v>
      </c>
      <c r="M44" s="10"/>
      <c r="N44" s="10"/>
      <c r="O44" s="10"/>
      <c r="P44" s="10"/>
      <c r="Q44" s="10"/>
      <c r="R44" s="11">
        <f t="shared" si="4"/>
        <v>0</v>
      </c>
      <c r="S44" s="1"/>
    </row>
    <row r="45" spans="1:20">
      <c r="A45" s="1"/>
      <c r="B45" s="5" t="s">
        <v>11</v>
      </c>
      <c r="C45" s="5" t="s">
        <v>29</v>
      </c>
      <c r="D45" s="3" t="s">
        <v>11</v>
      </c>
      <c r="E45" s="149" t="s">
        <v>28</v>
      </c>
      <c r="F45" s="149"/>
      <c r="G45" s="11">
        <f>G46+G48+G49+G50+G47</f>
        <v>434414</v>
      </c>
      <c r="H45" s="11">
        <f>H46+H48+H49+H50+H47</f>
        <v>434414</v>
      </c>
      <c r="I45" s="11">
        <f t="shared" ref="I45:P45" si="17">I46+I48+I49+I50</f>
        <v>0</v>
      </c>
      <c r="J45" s="11">
        <f t="shared" si="17"/>
        <v>0</v>
      </c>
      <c r="K45" s="11">
        <f t="shared" si="17"/>
        <v>0</v>
      </c>
      <c r="L45" s="11">
        <f>L46+L48+L49+L50+L51+L47</f>
        <v>1879467</v>
      </c>
      <c r="M45" s="11">
        <f>M46+M48+M49+M50+M47</f>
        <v>1622361</v>
      </c>
      <c r="N45" s="11">
        <f>N46+N48+N49+N50+N51</f>
        <v>36520</v>
      </c>
      <c r="O45" s="11">
        <f t="shared" si="17"/>
        <v>0</v>
      </c>
      <c r="P45" s="11">
        <f t="shared" si="17"/>
        <v>0</v>
      </c>
      <c r="Q45" s="11">
        <f>Q46+Q48+Q49+Q50+Q47</f>
        <v>1842947</v>
      </c>
      <c r="R45" s="11">
        <f>R46+R48+R49+R50+R51</f>
        <v>2313881</v>
      </c>
      <c r="S45" s="1"/>
    </row>
    <row r="46" spans="1:20">
      <c r="A46" s="1"/>
      <c r="B46" s="4" t="s">
        <v>136</v>
      </c>
      <c r="C46" s="4" t="s">
        <v>135</v>
      </c>
      <c r="D46" s="4" t="s">
        <v>134</v>
      </c>
      <c r="E46" s="150" t="s">
        <v>133</v>
      </c>
      <c r="F46" s="150"/>
      <c r="G46" s="12">
        <f>H46+K46</f>
        <v>15000</v>
      </c>
      <c r="H46" s="10">
        <v>15000</v>
      </c>
      <c r="I46" s="10">
        <v>0</v>
      </c>
      <c r="J46" s="10">
        <v>0</v>
      </c>
      <c r="K46" s="10">
        <v>0</v>
      </c>
      <c r="L46" s="12">
        <f>N46+Q46</f>
        <v>0</v>
      </c>
      <c r="M46" s="10">
        <v>0</v>
      </c>
      <c r="N46" s="10">
        <v>0</v>
      </c>
      <c r="O46" s="10">
        <v>0</v>
      </c>
      <c r="P46" s="10">
        <v>0</v>
      </c>
      <c r="Q46" s="10">
        <v>0</v>
      </c>
      <c r="R46" s="11">
        <f t="shared" si="4"/>
        <v>15000</v>
      </c>
      <c r="S46" s="1"/>
    </row>
    <row r="47" spans="1:20" hidden="1">
      <c r="A47" s="1"/>
      <c r="B47" s="4">
        <v>218230</v>
      </c>
      <c r="C47" s="4">
        <v>8230</v>
      </c>
      <c r="D47" s="4">
        <v>380</v>
      </c>
      <c r="E47" s="145" t="s">
        <v>402</v>
      </c>
      <c r="F47" s="146"/>
      <c r="G47" s="12">
        <f t="shared" ref="G47:G51" si="18">H47+K47</f>
        <v>0</v>
      </c>
      <c r="H47" s="10"/>
      <c r="I47" s="10"/>
      <c r="J47" s="10"/>
      <c r="K47" s="10"/>
      <c r="L47" s="12">
        <f t="shared" ref="L47:L50" si="19">N47+Q47</f>
        <v>0</v>
      </c>
      <c r="M47" s="10"/>
      <c r="N47" s="10"/>
      <c r="O47" s="10"/>
      <c r="P47" s="10"/>
      <c r="Q47" s="10"/>
      <c r="R47" s="11">
        <f t="shared" si="4"/>
        <v>0</v>
      </c>
      <c r="S47" s="1"/>
    </row>
    <row r="48" spans="1:20" ht="14.1" customHeight="1">
      <c r="A48" s="1"/>
      <c r="B48" s="4" t="s">
        <v>132</v>
      </c>
      <c r="C48" s="4" t="s">
        <v>131</v>
      </c>
      <c r="D48" s="4" t="s">
        <v>130</v>
      </c>
      <c r="E48" s="150" t="s">
        <v>129</v>
      </c>
      <c r="F48" s="150"/>
      <c r="G48" s="12">
        <f t="shared" si="18"/>
        <v>339414</v>
      </c>
      <c r="H48" s="10">
        <v>339414</v>
      </c>
      <c r="I48" s="10">
        <v>0</v>
      </c>
      <c r="J48" s="10">
        <v>0</v>
      </c>
      <c r="K48" s="10">
        <v>0</v>
      </c>
      <c r="L48" s="12">
        <f t="shared" si="19"/>
        <v>1842947</v>
      </c>
      <c r="M48" s="10">
        <v>1622361</v>
      </c>
      <c r="N48" s="10">
        <v>0</v>
      </c>
      <c r="O48" s="10">
        <v>0</v>
      </c>
      <c r="P48" s="10">
        <v>0</v>
      </c>
      <c r="Q48" s="10">
        <v>1842947</v>
      </c>
      <c r="R48" s="11">
        <f t="shared" si="4"/>
        <v>2182361</v>
      </c>
      <c r="S48" s="1"/>
    </row>
    <row r="49" spans="1:21" ht="18" customHeight="1">
      <c r="A49" s="1"/>
      <c r="B49" s="4" t="s">
        <v>128</v>
      </c>
      <c r="C49" s="4" t="s">
        <v>127</v>
      </c>
      <c r="D49" s="4" t="s">
        <v>126</v>
      </c>
      <c r="E49" s="150" t="s">
        <v>125</v>
      </c>
      <c r="F49" s="150"/>
      <c r="G49" s="12">
        <f t="shared" si="18"/>
        <v>0</v>
      </c>
      <c r="H49" s="10">
        <v>0</v>
      </c>
      <c r="I49" s="10">
        <v>0</v>
      </c>
      <c r="J49" s="10">
        <v>0</v>
      </c>
      <c r="K49" s="10">
        <v>0</v>
      </c>
      <c r="L49" s="12">
        <f t="shared" si="19"/>
        <v>36520</v>
      </c>
      <c r="M49" s="10">
        <v>0</v>
      </c>
      <c r="N49" s="10">
        <v>36520</v>
      </c>
      <c r="O49" s="10">
        <v>0</v>
      </c>
      <c r="P49" s="10">
        <v>0</v>
      </c>
      <c r="Q49" s="10">
        <v>0</v>
      </c>
      <c r="R49" s="11">
        <f t="shared" si="4"/>
        <v>36520</v>
      </c>
      <c r="S49" s="1"/>
    </row>
    <row r="50" spans="1:21" ht="18" customHeight="1">
      <c r="A50" s="1"/>
      <c r="B50" s="4" t="s">
        <v>124</v>
      </c>
      <c r="C50" s="4" t="s">
        <v>123</v>
      </c>
      <c r="D50" s="4" t="s">
        <v>122</v>
      </c>
      <c r="E50" s="150" t="s">
        <v>121</v>
      </c>
      <c r="F50" s="150"/>
      <c r="G50" s="12">
        <f t="shared" si="18"/>
        <v>80000</v>
      </c>
      <c r="H50" s="10">
        <v>80000</v>
      </c>
      <c r="I50" s="10">
        <v>0</v>
      </c>
      <c r="J50" s="10">
        <v>0</v>
      </c>
      <c r="K50" s="10">
        <v>0</v>
      </c>
      <c r="L50" s="12">
        <f t="shared" si="19"/>
        <v>0</v>
      </c>
      <c r="M50" s="10">
        <v>0</v>
      </c>
      <c r="N50" s="10">
        <v>0</v>
      </c>
      <c r="O50" s="10">
        <v>0</v>
      </c>
      <c r="P50" s="10">
        <v>0</v>
      </c>
      <c r="Q50" s="10">
        <v>0</v>
      </c>
      <c r="R50" s="11">
        <f t="shared" si="4"/>
        <v>80000</v>
      </c>
      <c r="S50" s="1"/>
    </row>
    <row r="51" spans="1:21" ht="18" hidden="1" customHeight="1">
      <c r="A51" s="1"/>
      <c r="B51" s="19" t="s">
        <v>400</v>
      </c>
      <c r="C51" s="4">
        <v>8313</v>
      </c>
      <c r="D51" s="19" t="s">
        <v>401</v>
      </c>
      <c r="E51" s="147" t="s">
        <v>238</v>
      </c>
      <c r="F51" s="148"/>
      <c r="G51" s="12">
        <f t="shared" si="18"/>
        <v>0</v>
      </c>
      <c r="H51" s="10"/>
      <c r="I51" s="10"/>
      <c r="J51" s="10"/>
      <c r="K51" s="10"/>
      <c r="L51" s="12">
        <f>N51</f>
        <v>0</v>
      </c>
      <c r="M51" s="10"/>
      <c r="N51" s="10"/>
      <c r="O51" s="10"/>
      <c r="P51" s="10"/>
      <c r="Q51" s="10"/>
      <c r="R51" s="11">
        <f t="shared" si="4"/>
        <v>0</v>
      </c>
      <c r="S51" s="1"/>
    </row>
    <row r="52" spans="1:21" ht="14.1" customHeight="1">
      <c r="A52" s="1"/>
      <c r="B52" s="5" t="s">
        <v>120</v>
      </c>
      <c r="C52" s="5" t="s">
        <v>11</v>
      </c>
      <c r="D52" s="3" t="s">
        <v>11</v>
      </c>
      <c r="E52" s="149" t="s">
        <v>118</v>
      </c>
      <c r="F52" s="149"/>
      <c r="G52" s="11">
        <f>G53</f>
        <v>92034899.349999994</v>
      </c>
      <c r="H52" s="11">
        <f t="shared" ref="H52:R52" si="20">H53</f>
        <v>92034899.349999994</v>
      </c>
      <c r="I52" s="11">
        <f t="shared" si="20"/>
        <v>61760629</v>
      </c>
      <c r="J52" s="11">
        <f t="shared" si="20"/>
        <v>7743368.3499999996</v>
      </c>
      <c r="K52" s="11">
        <f t="shared" si="20"/>
        <v>0</v>
      </c>
      <c r="L52" s="11">
        <f t="shared" si="20"/>
        <v>4611496</v>
      </c>
      <c r="M52" s="11">
        <f t="shared" si="20"/>
        <v>1368941</v>
      </c>
      <c r="N52" s="11">
        <f t="shared" si="20"/>
        <v>1779400</v>
      </c>
      <c r="O52" s="11">
        <f t="shared" si="20"/>
        <v>0</v>
      </c>
      <c r="P52" s="11">
        <f t="shared" si="20"/>
        <v>0</v>
      </c>
      <c r="Q52" s="11">
        <f t="shared" si="20"/>
        <v>2832096</v>
      </c>
      <c r="R52" s="11">
        <f t="shared" si="20"/>
        <v>96646395.349999994</v>
      </c>
      <c r="S52" s="1"/>
    </row>
    <row r="53" spans="1:21" ht="14.1" customHeight="1">
      <c r="A53" s="1"/>
      <c r="B53" s="5" t="s">
        <v>119</v>
      </c>
      <c r="C53" s="5" t="s">
        <v>11</v>
      </c>
      <c r="D53" s="3" t="s">
        <v>11</v>
      </c>
      <c r="E53" s="149" t="s">
        <v>118</v>
      </c>
      <c r="F53" s="149"/>
      <c r="G53" s="11">
        <f>G54+G56+G72+G74</f>
        <v>92034899.349999994</v>
      </c>
      <c r="H53" s="11">
        <f t="shared" ref="H53:Q53" si="21">H54+H56+H72+H74</f>
        <v>92034899.349999994</v>
      </c>
      <c r="I53" s="11">
        <f t="shared" si="21"/>
        <v>61760629</v>
      </c>
      <c r="J53" s="11">
        <f t="shared" si="21"/>
        <v>7743368.3499999996</v>
      </c>
      <c r="K53" s="11">
        <f t="shared" si="21"/>
        <v>0</v>
      </c>
      <c r="L53" s="11">
        <f t="shared" si="21"/>
        <v>4611496</v>
      </c>
      <c r="M53" s="11">
        <f>M54+M56+M72+M74</f>
        <v>1368941</v>
      </c>
      <c r="N53" s="11">
        <f t="shared" si="21"/>
        <v>1779400</v>
      </c>
      <c r="O53" s="11">
        <f t="shared" si="21"/>
        <v>0</v>
      </c>
      <c r="P53" s="11">
        <f t="shared" si="21"/>
        <v>0</v>
      </c>
      <c r="Q53" s="11">
        <f t="shared" si="21"/>
        <v>2832096</v>
      </c>
      <c r="R53" s="11">
        <f>R54+R56+R72+R74</f>
        <v>96646395.349999994</v>
      </c>
      <c r="S53" s="1"/>
    </row>
    <row r="54" spans="1:21" ht="14.1" customHeight="1">
      <c r="A54" s="1"/>
      <c r="B54" s="5" t="s">
        <v>11</v>
      </c>
      <c r="C54" s="5" t="s">
        <v>35</v>
      </c>
      <c r="D54" s="3" t="s">
        <v>11</v>
      </c>
      <c r="E54" s="149" t="s">
        <v>34</v>
      </c>
      <c r="F54" s="149"/>
      <c r="G54" s="11">
        <f>G55</f>
        <v>924866</v>
      </c>
      <c r="H54" s="11">
        <f t="shared" ref="H54:R54" si="22">H55</f>
        <v>924866</v>
      </c>
      <c r="I54" s="11">
        <f t="shared" si="22"/>
        <v>707103</v>
      </c>
      <c r="J54" s="11">
        <f t="shared" si="22"/>
        <v>47000</v>
      </c>
      <c r="K54" s="11">
        <f t="shared" si="22"/>
        <v>0</v>
      </c>
      <c r="L54" s="11">
        <f t="shared" si="22"/>
        <v>0</v>
      </c>
      <c r="M54" s="11">
        <f t="shared" si="22"/>
        <v>0</v>
      </c>
      <c r="N54" s="11">
        <f t="shared" si="22"/>
        <v>0</v>
      </c>
      <c r="O54" s="11">
        <f t="shared" si="22"/>
        <v>0</v>
      </c>
      <c r="P54" s="11">
        <f t="shared" si="22"/>
        <v>0</v>
      </c>
      <c r="Q54" s="11">
        <f t="shared" si="22"/>
        <v>0</v>
      </c>
      <c r="R54" s="11">
        <f t="shared" si="22"/>
        <v>924866</v>
      </c>
      <c r="S54" s="1"/>
    </row>
    <row r="55" spans="1:21" ht="26.1" customHeight="1">
      <c r="A55" s="1"/>
      <c r="B55" s="4" t="s">
        <v>117</v>
      </c>
      <c r="C55" s="4" t="s">
        <v>32</v>
      </c>
      <c r="D55" s="4" t="s">
        <v>31</v>
      </c>
      <c r="E55" s="150" t="s">
        <v>30</v>
      </c>
      <c r="F55" s="150"/>
      <c r="G55" s="12">
        <f>H55+K55</f>
        <v>924866</v>
      </c>
      <c r="H55" s="10">
        <v>924866</v>
      </c>
      <c r="I55" s="10">
        <v>707103</v>
      </c>
      <c r="J55" s="10">
        <v>47000</v>
      </c>
      <c r="K55" s="10">
        <v>0</v>
      </c>
      <c r="L55" s="12">
        <f>N55+Q55</f>
        <v>0</v>
      </c>
      <c r="M55" s="10">
        <v>0</v>
      </c>
      <c r="N55" s="10">
        <v>0</v>
      </c>
      <c r="O55" s="10">
        <v>0</v>
      </c>
      <c r="P55" s="10">
        <v>0</v>
      </c>
      <c r="Q55" s="10">
        <v>0</v>
      </c>
      <c r="R55" s="11">
        <f t="shared" si="4"/>
        <v>924866</v>
      </c>
      <c r="S55" s="1"/>
    </row>
    <row r="56" spans="1:21" ht="14.1" customHeight="1">
      <c r="A56" s="1"/>
      <c r="B56" s="5" t="s">
        <v>11</v>
      </c>
      <c r="C56" s="5" t="s">
        <v>68</v>
      </c>
      <c r="D56" s="3" t="s">
        <v>11</v>
      </c>
      <c r="E56" s="149" t="s">
        <v>67</v>
      </c>
      <c r="F56" s="149"/>
      <c r="G56" s="11">
        <f>SUM(G57:G71)</f>
        <v>91107033.349999994</v>
      </c>
      <c r="H56" s="11">
        <f>SUM(H57:H71)</f>
        <v>91107033.349999994</v>
      </c>
      <c r="I56" s="11">
        <f t="shared" ref="I56:K56" si="23">SUM(I57:I68)</f>
        <v>61053526</v>
      </c>
      <c r="J56" s="11">
        <f t="shared" si="23"/>
        <v>7696368.3499999996</v>
      </c>
      <c r="K56" s="11">
        <f t="shared" si="23"/>
        <v>0</v>
      </c>
      <c r="L56" s="11">
        <f>SUM(L57:L71)</f>
        <v>4611496</v>
      </c>
      <c r="M56" s="11">
        <f>SUM(M57:M70)</f>
        <v>1368941</v>
      </c>
      <c r="N56" s="11">
        <f>SUM(N57:N71)</f>
        <v>1779400</v>
      </c>
      <c r="O56" s="11">
        <f t="shared" ref="N56:Q56" si="24">SUM(O57:O70)</f>
        <v>0</v>
      </c>
      <c r="P56" s="11">
        <f t="shared" si="24"/>
        <v>0</v>
      </c>
      <c r="Q56" s="11">
        <f t="shared" si="24"/>
        <v>2832096</v>
      </c>
      <c r="R56" s="11">
        <f>SUM(R57:R71)</f>
        <v>95718529.349999994</v>
      </c>
      <c r="S56" s="1"/>
    </row>
    <row r="57" spans="1:21" ht="14.1" customHeight="1">
      <c r="A57" s="1"/>
      <c r="B57" s="4" t="s">
        <v>116</v>
      </c>
      <c r="C57" s="4" t="s">
        <v>115</v>
      </c>
      <c r="D57" s="4" t="s">
        <v>114</v>
      </c>
      <c r="E57" s="150" t="s">
        <v>113</v>
      </c>
      <c r="F57" s="150"/>
      <c r="G57" s="12">
        <f>H57+K57</f>
        <v>16259293</v>
      </c>
      <c r="H57" s="10">
        <v>16259293</v>
      </c>
      <c r="I57" s="10">
        <v>10244335</v>
      </c>
      <c r="J57" s="10">
        <v>2407805</v>
      </c>
      <c r="K57" s="10">
        <v>0</v>
      </c>
      <c r="L57" s="12">
        <f>N57+Q57</f>
        <v>724390</v>
      </c>
      <c r="M57" s="10">
        <v>224390</v>
      </c>
      <c r="N57" s="10">
        <v>500000</v>
      </c>
      <c r="O57" s="10">
        <v>0</v>
      </c>
      <c r="P57" s="10">
        <v>0</v>
      </c>
      <c r="Q57" s="10">
        <v>224390</v>
      </c>
      <c r="R57" s="11">
        <f t="shared" si="4"/>
        <v>16983683</v>
      </c>
      <c r="S57" s="1"/>
      <c r="U57" s="101"/>
    </row>
    <row r="58" spans="1:21" ht="26.1" customHeight="1">
      <c r="A58" s="1"/>
      <c r="B58" s="4" t="s">
        <v>112</v>
      </c>
      <c r="C58" s="4" t="s">
        <v>111</v>
      </c>
      <c r="D58" s="4" t="s">
        <v>107</v>
      </c>
      <c r="E58" s="150" t="s">
        <v>110</v>
      </c>
      <c r="F58" s="150"/>
      <c r="G58" s="12">
        <f t="shared" ref="G58:G71" si="25">H58+K58</f>
        <v>26941495.350000001</v>
      </c>
      <c r="H58" s="10">
        <v>26941495.350000001</v>
      </c>
      <c r="I58" s="10">
        <v>14350204</v>
      </c>
      <c r="J58" s="10">
        <v>5179798.3499999996</v>
      </c>
      <c r="K58" s="10">
        <v>0</v>
      </c>
      <c r="L58" s="12">
        <f>N58+Q58</f>
        <v>278684</v>
      </c>
      <c r="M58" s="10">
        <v>220284</v>
      </c>
      <c r="N58" s="10">
        <v>58400</v>
      </c>
      <c r="O58" s="10">
        <v>0</v>
      </c>
      <c r="P58" s="10">
        <v>0</v>
      </c>
      <c r="Q58" s="10">
        <v>220284</v>
      </c>
      <c r="R58" s="11">
        <f t="shared" si="4"/>
        <v>27220179.350000001</v>
      </c>
      <c r="S58" s="1"/>
      <c r="U58" s="101"/>
    </row>
    <row r="59" spans="1:21" ht="26.1" customHeight="1">
      <c r="A59" s="1"/>
      <c r="B59" s="4" t="s">
        <v>109</v>
      </c>
      <c r="C59" s="4" t="s">
        <v>108</v>
      </c>
      <c r="D59" s="4" t="s">
        <v>107</v>
      </c>
      <c r="E59" s="150" t="s">
        <v>106</v>
      </c>
      <c r="F59" s="150"/>
      <c r="G59" s="12">
        <f t="shared" si="25"/>
        <v>38491102</v>
      </c>
      <c r="H59" s="10">
        <v>38491102</v>
      </c>
      <c r="I59" s="10">
        <v>31812562</v>
      </c>
      <c r="J59" s="10">
        <v>0</v>
      </c>
      <c r="K59" s="10">
        <v>0</v>
      </c>
      <c r="L59" s="12">
        <f t="shared" ref="L59:L66" si="26">N59+Q59</f>
        <v>0</v>
      </c>
      <c r="M59" s="10">
        <v>0</v>
      </c>
      <c r="N59" s="10">
        <v>0</v>
      </c>
      <c r="O59" s="10">
        <v>0</v>
      </c>
      <c r="P59" s="10">
        <v>0</v>
      </c>
      <c r="Q59" s="10">
        <v>0</v>
      </c>
      <c r="R59" s="11">
        <f t="shared" si="4"/>
        <v>38491102</v>
      </c>
      <c r="S59" s="1"/>
    </row>
    <row r="60" spans="1:21" ht="26.1" customHeight="1">
      <c r="A60" s="1"/>
      <c r="B60" s="4" t="s">
        <v>105</v>
      </c>
      <c r="C60" s="4" t="s">
        <v>80</v>
      </c>
      <c r="D60" s="4" t="s">
        <v>64</v>
      </c>
      <c r="E60" s="150" t="s">
        <v>104</v>
      </c>
      <c r="F60" s="150"/>
      <c r="G60" s="12">
        <f t="shared" si="25"/>
        <v>1164691</v>
      </c>
      <c r="H60" s="10">
        <v>1164691</v>
      </c>
      <c r="I60" s="10">
        <v>864200</v>
      </c>
      <c r="J60" s="10">
        <v>37300</v>
      </c>
      <c r="K60" s="10">
        <v>0</v>
      </c>
      <c r="L60" s="12">
        <f t="shared" si="26"/>
        <v>2900</v>
      </c>
      <c r="M60" s="10">
        <v>0</v>
      </c>
      <c r="N60" s="10">
        <v>2900</v>
      </c>
      <c r="O60" s="10">
        <v>0</v>
      </c>
      <c r="P60" s="10">
        <v>0</v>
      </c>
      <c r="Q60" s="10">
        <v>0</v>
      </c>
      <c r="R60" s="11">
        <f t="shared" si="4"/>
        <v>1167591</v>
      </c>
      <c r="S60" s="1"/>
    </row>
    <row r="61" spans="1:21" ht="18" customHeight="1">
      <c r="A61" s="1"/>
      <c r="B61" s="4" t="s">
        <v>103</v>
      </c>
      <c r="C61" s="4" t="s">
        <v>102</v>
      </c>
      <c r="D61" s="4" t="s">
        <v>86</v>
      </c>
      <c r="E61" s="150" t="s">
        <v>101</v>
      </c>
      <c r="F61" s="150"/>
      <c r="G61" s="12">
        <f t="shared" si="25"/>
        <v>2469212</v>
      </c>
      <c r="H61" s="10">
        <v>2469212</v>
      </c>
      <c r="I61" s="10">
        <v>1845597</v>
      </c>
      <c r="J61" s="10">
        <v>52000</v>
      </c>
      <c r="K61" s="10">
        <v>0</v>
      </c>
      <c r="L61" s="12">
        <f t="shared" si="26"/>
        <v>0</v>
      </c>
      <c r="M61" s="10">
        <v>0</v>
      </c>
      <c r="N61" s="10">
        <v>0</v>
      </c>
      <c r="O61" s="10">
        <v>0</v>
      </c>
      <c r="P61" s="10">
        <v>0</v>
      </c>
      <c r="Q61" s="10">
        <v>0</v>
      </c>
      <c r="R61" s="11">
        <f t="shared" si="4"/>
        <v>2469212</v>
      </c>
      <c r="S61" s="1"/>
    </row>
    <row r="62" spans="1:21" ht="14.1" customHeight="1">
      <c r="A62" s="1"/>
      <c r="B62" s="4" t="s">
        <v>100</v>
      </c>
      <c r="C62" s="4" t="s">
        <v>99</v>
      </c>
      <c r="D62" s="4" t="s">
        <v>86</v>
      </c>
      <c r="E62" s="150" t="s">
        <v>98</v>
      </c>
      <c r="F62" s="150"/>
      <c r="G62" s="12">
        <f t="shared" si="25"/>
        <v>3021201</v>
      </c>
      <c r="H62" s="10">
        <v>3021201</v>
      </c>
      <c r="I62" s="10">
        <v>559800</v>
      </c>
      <c r="J62" s="10">
        <v>0</v>
      </c>
      <c r="K62" s="10">
        <v>0</v>
      </c>
      <c r="L62" s="12">
        <f t="shared" si="26"/>
        <v>0</v>
      </c>
      <c r="M62" s="10">
        <v>0</v>
      </c>
      <c r="N62" s="10">
        <v>0</v>
      </c>
      <c r="O62" s="10">
        <v>0</v>
      </c>
      <c r="P62" s="10">
        <v>0</v>
      </c>
      <c r="Q62" s="10">
        <v>0</v>
      </c>
      <c r="R62" s="11">
        <f t="shared" si="4"/>
        <v>3021201</v>
      </c>
      <c r="S62" s="1"/>
      <c r="U62" s="101"/>
    </row>
    <row r="63" spans="1:21" ht="25.5" customHeight="1">
      <c r="A63" s="1"/>
      <c r="B63" s="4" t="s">
        <v>97</v>
      </c>
      <c r="C63" s="4" t="s">
        <v>96</v>
      </c>
      <c r="D63" s="4" t="s">
        <v>86</v>
      </c>
      <c r="E63" s="150" t="s">
        <v>95</v>
      </c>
      <c r="F63" s="150"/>
      <c r="G63" s="12">
        <f t="shared" si="25"/>
        <v>127112</v>
      </c>
      <c r="H63" s="10">
        <v>127112</v>
      </c>
      <c r="I63" s="10">
        <v>46650</v>
      </c>
      <c r="J63" s="10">
        <v>19465</v>
      </c>
      <c r="K63" s="10">
        <v>0</v>
      </c>
      <c r="L63" s="12">
        <f t="shared" si="26"/>
        <v>0</v>
      </c>
      <c r="M63" s="10">
        <v>0</v>
      </c>
      <c r="N63" s="10">
        <v>0</v>
      </c>
      <c r="O63" s="10">
        <v>0</v>
      </c>
      <c r="P63" s="10">
        <v>0</v>
      </c>
      <c r="Q63" s="10">
        <v>0</v>
      </c>
      <c r="R63" s="11">
        <f t="shared" si="4"/>
        <v>127112</v>
      </c>
      <c r="S63" s="1"/>
    </row>
    <row r="64" spans="1:21" ht="26.25" customHeight="1">
      <c r="A64" s="1"/>
      <c r="B64" s="4" t="s">
        <v>94</v>
      </c>
      <c r="C64" s="4" t="s">
        <v>93</v>
      </c>
      <c r="D64" s="4" t="s">
        <v>86</v>
      </c>
      <c r="E64" s="150" t="s">
        <v>92</v>
      </c>
      <c r="F64" s="150"/>
      <c r="G64" s="12">
        <f t="shared" si="25"/>
        <v>1403407</v>
      </c>
      <c r="H64" s="10">
        <v>1403407</v>
      </c>
      <c r="I64" s="10">
        <v>1150333</v>
      </c>
      <c r="J64" s="10">
        <v>0</v>
      </c>
      <c r="K64" s="10">
        <v>0</v>
      </c>
      <c r="L64" s="12">
        <f t="shared" si="26"/>
        <v>0</v>
      </c>
      <c r="M64" s="10">
        <v>0</v>
      </c>
      <c r="N64" s="10">
        <v>0</v>
      </c>
      <c r="O64" s="10">
        <v>0</v>
      </c>
      <c r="P64" s="10">
        <v>0</v>
      </c>
      <c r="Q64" s="10">
        <v>0</v>
      </c>
      <c r="R64" s="11">
        <f t="shared" si="4"/>
        <v>1403407</v>
      </c>
      <c r="S64" s="1"/>
    </row>
    <row r="65" spans="1:19" ht="33.75" customHeight="1">
      <c r="A65" s="1"/>
      <c r="B65" s="4" t="s">
        <v>91</v>
      </c>
      <c r="C65" s="4" t="s">
        <v>90</v>
      </c>
      <c r="D65" s="4" t="s">
        <v>86</v>
      </c>
      <c r="E65" s="150" t="s">
        <v>89</v>
      </c>
      <c r="F65" s="150"/>
      <c r="G65" s="12">
        <f t="shared" si="25"/>
        <v>163226</v>
      </c>
      <c r="H65" s="10">
        <v>163226</v>
      </c>
      <c r="I65" s="10">
        <v>133785</v>
      </c>
      <c r="J65" s="10">
        <v>0</v>
      </c>
      <c r="K65" s="10">
        <v>0</v>
      </c>
      <c r="L65" s="12">
        <f t="shared" si="26"/>
        <v>0</v>
      </c>
      <c r="M65" s="10">
        <v>0</v>
      </c>
      <c r="N65" s="10">
        <v>0</v>
      </c>
      <c r="O65" s="10">
        <v>0</v>
      </c>
      <c r="P65" s="10">
        <v>0</v>
      </c>
      <c r="Q65" s="10">
        <v>0</v>
      </c>
      <c r="R65" s="11">
        <f t="shared" si="4"/>
        <v>163226</v>
      </c>
      <c r="S65" s="1"/>
    </row>
    <row r="66" spans="1:19" ht="44.25" customHeight="1">
      <c r="A66" s="1"/>
      <c r="B66" s="4" t="s">
        <v>88</v>
      </c>
      <c r="C66" s="4" t="s">
        <v>87</v>
      </c>
      <c r="D66" s="4" t="s">
        <v>86</v>
      </c>
      <c r="E66" s="150" t="s">
        <v>85</v>
      </c>
      <c r="F66" s="150"/>
      <c r="G66" s="12">
        <f t="shared" si="25"/>
        <v>56194</v>
      </c>
      <c r="H66" s="10">
        <v>56194</v>
      </c>
      <c r="I66" s="10">
        <v>46060</v>
      </c>
      <c r="J66" s="10">
        <v>0</v>
      </c>
      <c r="K66" s="10">
        <v>0</v>
      </c>
      <c r="L66" s="12">
        <f t="shared" si="26"/>
        <v>0</v>
      </c>
      <c r="M66" s="10">
        <v>0</v>
      </c>
      <c r="N66" s="10">
        <v>0</v>
      </c>
      <c r="O66" s="10">
        <v>0</v>
      </c>
      <c r="P66" s="10">
        <v>0</v>
      </c>
      <c r="Q66" s="10">
        <v>0</v>
      </c>
      <c r="R66" s="11">
        <f t="shared" si="4"/>
        <v>56194</v>
      </c>
      <c r="S66" s="1"/>
    </row>
    <row r="67" spans="1:19" ht="39" customHeight="1">
      <c r="A67" s="1"/>
      <c r="B67" s="19" t="s">
        <v>582</v>
      </c>
      <c r="C67" s="4">
        <v>1181</v>
      </c>
      <c r="D67" s="4" t="s">
        <v>86</v>
      </c>
      <c r="E67" s="150" t="s">
        <v>583</v>
      </c>
      <c r="F67" s="150"/>
      <c r="G67" s="12">
        <f t="shared" si="25"/>
        <v>0</v>
      </c>
      <c r="H67" s="10"/>
      <c r="I67" s="10"/>
      <c r="J67" s="10"/>
      <c r="K67" s="10"/>
      <c r="L67" s="12">
        <f t="shared" ref="L67:L70" si="27">N67+Q67</f>
        <v>76146</v>
      </c>
      <c r="M67" s="10">
        <v>76146</v>
      </c>
      <c r="N67" s="10"/>
      <c r="O67" s="10"/>
      <c r="P67" s="10"/>
      <c r="Q67" s="10">
        <v>76146</v>
      </c>
      <c r="R67" s="11">
        <f t="shared" ref="R67:R70" si="28">G67+L67</f>
        <v>76146</v>
      </c>
      <c r="S67" s="1"/>
    </row>
    <row r="68" spans="1:19" ht="43.5" customHeight="1">
      <c r="A68" s="1"/>
      <c r="B68" s="19" t="s">
        <v>580</v>
      </c>
      <c r="C68" s="4">
        <v>1182</v>
      </c>
      <c r="D68" s="4" t="s">
        <v>86</v>
      </c>
      <c r="E68" s="150" t="s">
        <v>581</v>
      </c>
      <c r="F68" s="150"/>
      <c r="G68" s="12">
        <f t="shared" si="25"/>
        <v>0</v>
      </c>
      <c r="H68" s="10"/>
      <c r="I68" s="10"/>
      <c r="J68" s="10"/>
      <c r="K68" s="10"/>
      <c r="L68" s="12">
        <f t="shared" si="27"/>
        <v>685321</v>
      </c>
      <c r="M68" s="10">
        <v>685321</v>
      </c>
      <c r="N68" s="10"/>
      <c r="O68" s="10"/>
      <c r="P68" s="10"/>
      <c r="Q68" s="10">
        <v>685321</v>
      </c>
      <c r="R68" s="11">
        <f t="shared" si="28"/>
        <v>685321</v>
      </c>
      <c r="S68" s="1"/>
    </row>
    <row r="69" spans="1:19" ht="41.25" customHeight="1">
      <c r="A69" s="1"/>
      <c r="B69" s="19" t="s">
        <v>565</v>
      </c>
      <c r="C69" s="4">
        <v>1271</v>
      </c>
      <c r="D69" s="4" t="s">
        <v>86</v>
      </c>
      <c r="E69" s="147" t="s">
        <v>568</v>
      </c>
      <c r="F69" s="148"/>
      <c r="G69" s="12">
        <f t="shared" si="25"/>
        <v>0</v>
      </c>
      <c r="H69" s="10">
        <v>0</v>
      </c>
      <c r="I69" s="10">
        <v>0</v>
      </c>
      <c r="J69" s="10">
        <v>0</v>
      </c>
      <c r="K69" s="10">
        <v>0</v>
      </c>
      <c r="L69" s="12">
        <f t="shared" si="27"/>
        <v>162800</v>
      </c>
      <c r="M69" s="10">
        <v>162800</v>
      </c>
      <c r="N69" s="10">
        <v>0</v>
      </c>
      <c r="O69" s="10">
        <v>0</v>
      </c>
      <c r="P69" s="10">
        <v>0</v>
      </c>
      <c r="Q69" s="10">
        <v>162800</v>
      </c>
      <c r="R69" s="11">
        <f t="shared" si="28"/>
        <v>162800</v>
      </c>
      <c r="S69" s="1"/>
    </row>
    <row r="70" spans="1:19" ht="41.25" customHeight="1">
      <c r="A70" s="1"/>
      <c r="B70" s="19" t="s">
        <v>566</v>
      </c>
      <c r="C70" s="4">
        <v>1272</v>
      </c>
      <c r="D70" s="4" t="s">
        <v>86</v>
      </c>
      <c r="E70" s="147" t="s">
        <v>567</v>
      </c>
      <c r="F70" s="148"/>
      <c r="G70" s="12">
        <f t="shared" si="25"/>
        <v>0</v>
      </c>
      <c r="H70" s="10">
        <v>0</v>
      </c>
      <c r="I70" s="10">
        <v>0</v>
      </c>
      <c r="J70" s="10">
        <v>0</v>
      </c>
      <c r="K70" s="10">
        <v>0</v>
      </c>
      <c r="L70" s="12">
        <f t="shared" si="27"/>
        <v>1463155</v>
      </c>
      <c r="M70" s="10">
        <v>0</v>
      </c>
      <c r="N70" s="10">
        <v>0</v>
      </c>
      <c r="O70" s="10">
        <v>0</v>
      </c>
      <c r="P70" s="10">
        <v>0</v>
      </c>
      <c r="Q70" s="10">
        <v>1463155</v>
      </c>
      <c r="R70" s="11">
        <f t="shared" si="28"/>
        <v>1463155</v>
      </c>
      <c r="S70" s="1"/>
    </row>
    <row r="71" spans="1:19" ht="41.25" customHeight="1">
      <c r="A71" s="1"/>
      <c r="B71" s="19" t="s">
        <v>585</v>
      </c>
      <c r="C71" s="4">
        <v>1403</v>
      </c>
      <c r="D71" s="4" t="s">
        <v>86</v>
      </c>
      <c r="E71" s="145" t="s">
        <v>586</v>
      </c>
      <c r="F71" s="146"/>
      <c r="G71" s="12">
        <f t="shared" si="25"/>
        <v>1010100</v>
      </c>
      <c r="H71" s="10">
        <v>1010100</v>
      </c>
      <c r="I71" s="10"/>
      <c r="J71" s="10"/>
      <c r="K71" s="10"/>
      <c r="L71" s="12">
        <f>N71</f>
        <v>1218100</v>
      </c>
      <c r="M71" s="10"/>
      <c r="N71" s="10">
        <v>1218100</v>
      </c>
      <c r="O71" s="10"/>
      <c r="P71" s="10"/>
      <c r="Q71" s="10"/>
      <c r="R71" s="11">
        <f>L71+G71</f>
        <v>2228200</v>
      </c>
      <c r="S71" s="1"/>
    </row>
    <row r="72" spans="1:19" ht="17.25" customHeight="1">
      <c r="A72" s="1"/>
      <c r="B72" s="5" t="s">
        <v>11</v>
      </c>
      <c r="C72" s="5" t="s">
        <v>84</v>
      </c>
      <c r="D72" s="3" t="s">
        <v>11</v>
      </c>
      <c r="E72" s="149" t="s">
        <v>83</v>
      </c>
      <c r="F72" s="149"/>
      <c r="G72" s="11">
        <f>G73</f>
        <v>3000</v>
      </c>
      <c r="H72" s="11">
        <f t="shared" ref="H72:R72" si="29">H73</f>
        <v>3000</v>
      </c>
      <c r="I72" s="11">
        <f t="shared" si="29"/>
        <v>0</v>
      </c>
      <c r="J72" s="11">
        <f t="shared" si="29"/>
        <v>0</v>
      </c>
      <c r="K72" s="11">
        <f t="shared" si="29"/>
        <v>0</v>
      </c>
      <c r="L72" s="11">
        <f t="shared" si="29"/>
        <v>0</v>
      </c>
      <c r="M72" s="11">
        <f t="shared" si="29"/>
        <v>0</v>
      </c>
      <c r="N72" s="11">
        <f t="shared" si="29"/>
        <v>0</v>
      </c>
      <c r="O72" s="11">
        <f t="shared" si="29"/>
        <v>0</v>
      </c>
      <c r="P72" s="11">
        <f t="shared" si="29"/>
        <v>0</v>
      </c>
      <c r="Q72" s="11">
        <f t="shared" si="29"/>
        <v>0</v>
      </c>
      <c r="R72" s="11">
        <f t="shared" si="29"/>
        <v>3000</v>
      </c>
      <c r="S72" s="1"/>
    </row>
    <row r="73" spans="1:19" ht="31.5" customHeight="1">
      <c r="A73" s="1"/>
      <c r="B73" s="4" t="s">
        <v>82</v>
      </c>
      <c r="C73" s="4" t="s">
        <v>81</v>
      </c>
      <c r="D73" s="4" t="s">
        <v>80</v>
      </c>
      <c r="E73" s="150" t="s">
        <v>79</v>
      </c>
      <c r="F73" s="150"/>
      <c r="G73" s="12">
        <f>H73+K73</f>
        <v>3000</v>
      </c>
      <c r="H73" s="10">
        <v>3000</v>
      </c>
      <c r="I73" s="10">
        <v>0</v>
      </c>
      <c r="J73" s="10">
        <v>0</v>
      </c>
      <c r="K73" s="10">
        <v>0</v>
      </c>
      <c r="L73" s="12">
        <f>N73+Q73</f>
        <v>0</v>
      </c>
      <c r="M73" s="10">
        <v>0</v>
      </c>
      <c r="N73" s="10">
        <v>0</v>
      </c>
      <c r="O73" s="10">
        <v>0</v>
      </c>
      <c r="P73" s="10">
        <v>0</v>
      </c>
      <c r="Q73" s="10">
        <v>0</v>
      </c>
      <c r="R73" s="11">
        <f t="shared" si="4"/>
        <v>3000</v>
      </c>
      <c r="S73" s="1"/>
    </row>
    <row r="74" spans="1:19" hidden="1">
      <c r="A74" s="1"/>
      <c r="B74" s="5" t="s">
        <v>11</v>
      </c>
      <c r="C74" s="5" t="s">
        <v>78</v>
      </c>
      <c r="D74" s="3" t="s">
        <v>11</v>
      </c>
      <c r="E74" s="149" t="s">
        <v>77</v>
      </c>
      <c r="F74" s="149"/>
      <c r="G74" s="11">
        <f>G75</f>
        <v>0</v>
      </c>
      <c r="H74" s="11">
        <f t="shared" ref="H74:R74" si="30">H75</f>
        <v>0</v>
      </c>
      <c r="I74" s="11">
        <f t="shared" si="30"/>
        <v>0</v>
      </c>
      <c r="J74" s="11">
        <f t="shared" si="30"/>
        <v>0</v>
      </c>
      <c r="K74" s="11">
        <f t="shared" si="30"/>
        <v>0</v>
      </c>
      <c r="L74" s="11">
        <f t="shared" si="30"/>
        <v>0</v>
      </c>
      <c r="M74" s="11">
        <f t="shared" si="30"/>
        <v>0</v>
      </c>
      <c r="N74" s="11">
        <f t="shared" si="30"/>
        <v>0</v>
      </c>
      <c r="O74" s="11">
        <f t="shared" si="30"/>
        <v>0</v>
      </c>
      <c r="P74" s="11">
        <f t="shared" si="30"/>
        <v>0</v>
      </c>
      <c r="Q74" s="11">
        <f t="shared" si="30"/>
        <v>0</v>
      </c>
      <c r="R74" s="11">
        <f t="shared" si="30"/>
        <v>0</v>
      </c>
      <c r="S74" s="1"/>
    </row>
    <row r="75" spans="1:19" hidden="1">
      <c r="A75" s="1"/>
      <c r="B75" s="4" t="s">
        <v>76</v>
      </c>
      <c r="C75" s="4" t="s">
        <v>75</v>
      </c>
      <c r="D75" s="4" t="s">
        <v>74</v>
      </c>
      <c r="E75" s="150" t="s">
        <v>73</v>
      </c>
      <c r="F75" s="150"/>
      <c r="G75" s="12">
        <f>H75+K75</f>
        <v>0</v>
      </c>
      <c r="H75" s="10"/>
      <c r="I75" s="10"/>
      <c r="J75" s="10"/>
      <c r="K75" s="10"/>
      <c r="L75" s="12">
        <f>N75+Q75</f>
        <v>0</v>
      </c>
      <c r="M75" s="10"/>
      <c r="N75" s="10"/>
      <c r="O75" s="10"/>
      <c r="P75" s="10"/>
      <c r="Q75" s="10"/>
      <c r="R75" s="11">
        <f t="shared" si="4"/>
        <v>0</v>
      </c>
      <c r="S75" s="1"/>
    </row>
    <row r="76" spans="1:19" ht="18" customHeight="1">
      <c r="A76" s="1"/>
      <c r="B76" s="5" t="s">
        <v>72</v>
      </c>
      <c r="C76" s="5" t="s">
        <v>11</v>
      </c>
      <c r="D76" s="3" t="s">
        <v>11</v>
      </c>
      <c r="E76" s="149" t="s">
        <v>70</v>
      </c>
      <c r="F76" s="149"/>
      <c r="G76" s="11">
        <f>G77</f>
        <v>11453610</v>
      </c>
      <c r="H76" s="11">
        <f t="shared" ref="H76:R76" si="31">H77</f>
        <v>11453610</v>
      </c>
      <c r="I76" s="11">
        <f t="shared" si="31"/>
        <v>8168919</v>
      </c>
      <c r="J76" s="11">
        <f t="shared" si="31"/>
        <v>587991</v>
      </c>
      <c r="K76" s="11">
        <f t="shared" si="31"/>
        <v>0</v>
      </c>
      <c r="L76" s="11">
        <f t="shared" si="31"/>
        <v>1077085</v>
      </c>
      <c r="M76" s="11">
        <f t="shared" si="31"/>
        <v>955375</v>
      </c>
      <c r="N76" s="11">
        <f t="shared" si="31"/>
        <v>121710</v>
      </c>
      <c r="O76" s="11">
        <f t="shared" si="31"/>
        <v>70500</v>
      </c>
      <c r="P76" s="11">
        <f t="shared" si="31"/>
        <v>18200</v>
      </c>
      <c r="Q76" s="11">
        <f t="shared" si="31"/>
        <v>955375</v>
      </c>
      <c r="R76" s="11">
        <f t="shared" si="31"/>
        <v>12530695</v>
      </c>
      <c r="S76" s="1"/>
    </row>
    <row r="77" spans="1:19" ht="18" customHeight="1">
      <c r="A77" s="1"/>
      <c r="B77" s="5" t="s">
        <v>71</v>
      </c>
      <c r="C77" s="5" t="s">
        <v>11</v>
      </c>
      <c r="D77" s="3" t="s">
        <v>11</v>
      </c>
      <c r="E77" s="149" t="s">
        <v>70</v>
      </c>
      <c r="F77" s="149"/>
      <c r="G77" s="11">
        <f>G78+G80+G82+G88</f>
        <v>11453610</v>
      </c>
      <c r="H77" s="11">
        <f t="shared" ref="H77:R77" si="32">H78+H80+H82+H88</f>
        <v>11453610</v>
      </c>
      <c r="I77" s="11">
        <f t="shared" si="32"/>
        <v>8168919</v>
      </c>
      <c r="J77" s="11">
        <f t="shared" si="32"/>
        <v>587991</v>
      </c>
      <c r="K77" s="11">
        <f t="shared" si="32"/>
        <v>0</v>
      </c>
      <c r="L77" s="11">
        <f t="shared" si="32"/>
        <v>1077085</v>
      </c>
      <c r="M77" s="11">
        <f t="shared" si="32"/>
        <v>955375</v>
      </c>
      <c r="N77" s="11">
        <f t="shared" si="32"/>
        <v>121710</v>
      </c>
      <c r="O77" s="11">
        <f t="shared" si="32"/>
        <v>70500</v>
      </c>
      <c r="P77" s="11">
        <f t="shared" si="32"/>
        <v>18200</v>
      </c>
      <c r="Q77" s="11">
        <f t="shared" si="32"/>
        <v>955375</v>
      </c>
      <c r="R77" s="11">
        <f t="shared" si="32"/>
        <v>12530695</v>
      </c>
      <c r="S77" s="1"/>
    </row>
    <row r="78" spans="1:19" ht="14.1" customHeight="1">
      <c r="A78" s="1"/>
      <c r="B78" s="5" t="s">
        <v>11</v>
      </c>
      <c r="C78" s="5" t="s">
        <v>35</v>
      </c>
      <c r="D78" s="3" t="s">
        <v>11</v>
      </c>
      <c r="E78" s="149" t="s">
        <v>34</v>
      </c>
      <c r="F78" s="149"/>
      <c r="G78" s="11">
        <f>G79</f>
        <v>829238</v>
      </c>
      <c r="H78" s="11">
        <f t="shared" ref="H78:R78" si="33">H79</f>
        <v>829238</v>
      </c>
      <c r="I78" s="11">
        <f t="shared" si="33"/>
        <v>705570</v>
      </c>
      <c r="J78" s="11">
        <f t="shared" si="33"/>
        <v>4325</v>
      </c>
      <c r="K78" s="11">
        <f t="shared" si="33"/>
        <v>0</v>
      </c>
      <c r="L78" s="11">
        <f t="shared" si="33"/>
        <v>0</v>
      </c>
      <c r="M78" s="11">
        <f t="shared" si="33"/>
        <v>0</v>
      </c>
      <c r="N78" s="11">
        <f t="shared" si="33"/>
        <v>0</v>
      </c>
      <c r="O78" s="11">
        <f t="shared" si="33"/>
        <v>0</v>
      </c>
      <c r="P78" s="11">
        <f t="shared" si="33"/>
        <v>0</v>
      </c>
      <c r="Q78" s="11">
        <f t="shared" si="33"/>
        <v>0</v>
      </c>
      <c r="R78" s="11">
        <f t="shared" si="33"/>
        <v>829238</v>
      </c>
      <c r="S78" s="1"/>
    </row>
    <row r="79" spans="1:19" ht="26.1" customHeight="1">
      <c r="A79" s="1"/>
      <c r="B79" s="4" t="s">
        <v>69</v>
      </c>
      <c r="C79" s="4" t="s">
        <v>32</v>
      </c>
      <c r="D79" s="4" t="s">
        <v>31</v>
      </c>
      <c r="E79" s="150" t="s">
        <v>30</v>
      </c>
      <c r="F79" s="150"/>
      <c r="G79" s="12">
        <f>H79+K79</f>
        <v>829238</v>
      </c>
      <c r="H79" s="10">
        <v>829238</v>
      </c>
      <c r="I79" s="10">
        <v>705570</v>
      </c>
      <c r="J79" s="10">
        <v>4325</v>
      </c>
      <c r="K79" s="10">
        <v>0</v>
      </c>
      <c r="L79" s="12">
        <f>N79+Q79</f>
        <v>0</v>
      </c>
      <c r="M79" s="10">
        <v>0</v>
      </c>
      <c r="N79" s="10">
        <v>0</v>
      </c>
      <c r="O79" s="10">
        <v>0</v>
      </c>
      <c r="P79" s="10">
        <v>0</v>
      </c>
      <c r="Q79" s="10">
        <v>0</v>
      </c>
      <c r="R79" s="11">
        <f t="shared" si="4"/>
        <v>829238</v>
      </c>
      <c r="S79" s="1"/>
    </row>
    <row r="80" spans="1:19" ht="14.1" customHeight="1">
      <c r="A80" s="1"/>
      <c r="B80" s="5" t="s">
        <v>11</v>
      </c>
      <c r="C80" s="5" t="s">
        <v>68</v>
      </c>
      <c r="D80" s="3" t="s">
        <v>11</v>
      </c>
      <c r="E80" s="149" t="s">
        <v>67</v>
      </c>
      <c r="F80" s="149"/>
      <c r="G80" s="11">
        <f>G81</f>
        <v>2287062</v>
      </c>
      <c r="H80" s="11">
        <f t="shared" ref="H80:R80" si="34">H81</f>
        <v>2287062</v>
      </c>
      <c r="I80" s="11">
        <f t="shared" si="34"/>
        <v>1724860</v>
      </c>
      <c r="J80" s="11">
        <f t="shared" si="34"/>
        <v>158400</v>
      </c>
      <c r="K80" s="11">
        <f t="shared" si="34"/>
        <v>0</v>
      </c>
      <c r="L80" s="11">
        <f t="shared" si="34"/>
        <v>121710</v>
      </c>
      <c r="M80" s="11">
        <f t="shared" si="34"/>
        <v>0</v>
      </c>
      <c r="N80" s="11">
        <f t="shared" si="34"/>
        <v>121710</v>
      </c>
      <c r="O80" s="11">
        <f t="shared" si="34"/>
        <v>70500</v>
      </c>
      <c r="P80" s="11">
        <f t="shared" si="34"/>
        <v>18200</v>
      </c>
      <c r="Q80" s="11">
        <f t="shared" si="34"/>
        <v>0</v>
      </c>
      <c r="R80" s="11">
        <f t="shared" si="34"/>
        <v>2408772</v>
      </c>
      <c r="S80" s="1"/>
    </row>
    <row r="81" spans="1:21" ht="18" customHeight="1">
      <c r="A81" s="1"/>
      <c r="B81" s="4" t="s">
        <v>66</v>
      </c>
      <c r="C81" s="4" t="s">
        <v>65</v>
      </c>
      <c r="D81" s="4" t="s">
        <v>64</v>
      </c>
      <c r="E81" s="150" t="s">
        <v>63</v>
      </c>
      <c r="F81" s="150"/>
      <c r="G81" s="12">
        <f>H81+K81</f>
        <v>2287062</v>
      </c>
      <c r="H81" s="10">
        <v>2287062</v>
      </c>
      <c r="I81" s="10">
        <v>1724860</v>
      </c>
      <c r="J81" s="10">
        <v>158400</v>
      </c>
      <c r="K81" s="10">
        <v>0</v>
      </c>
      <c r="L81" s="12">
        <f>N81+Q81</f>
        <v>121710</v>
      </c>
      <c r="M81" s="10">
        <v>0</v>
      </c>
      <c r="N81" s="10">
        <v>121710</v>
      </c>
      <c r="O81" s="10">
        <v>70500</v>
      </c>
      <c r="P81" s="10">
        <v>18200</v>
      </c>
      <c r="Q81" s="10">
        <v>0</v>
      </c>
      <c r="R81" s="11">
        <f t="shared" si="4"/>
        <v>2408772</v>
      </c>
      <c r="S81" s="1"/>
      <c r="U81" s="101"/>
    </row>
    <row r="82" spans="1:21" ht="14.1" customHeight="1">
      <c r="A82" s="1"/>
      <c r="B82" s="5" t="s">
        <v>11</v>
      </c>
      <c r="C82" s="5" t="s">
        <v>62</v>
      </c>
      <c r="D82" s="3" t="s">
        <v>11</v>
      </c>
      <c r="E82" s="149" t="s">
        <v>61</v>
      </c>
      <c r="F82" s="149"/>
      <c r="G82" s="11">
        <f>G83+G84+G85+G86+G87</f>
        <v>6591121</v>
      </c>
      <c r="H82" s="11">
        <f>H83+H84+H85+H86+H87</f>
        <v>6591121</v>
      </c>
      <c r="I82" s="11">
        <f t="shared" ref="I82:R82" si="35">I83+I84+I85+I86+I87</f>
        <v>4456790</v>
      </c>
      <c r="J82" s="11">
        <f t="shared" si="35"/>
        <v>387000</v>
      </c>
      <c r="K82" s="11">
        <f t="shared" si="35"/>
        <v>0</v>
      </c>
      <c r="L82" s="11">
        <f t="shared" si="35"/>
        <v>919176</v>
      </c>
      <c r="M82" s="11">
        <f t="shared" si="35"/>
        <v>919176</v>
      </c>
      <c r="N82" s="11">
        <f t="shared" si="35"/>
        <v>0</v>
      </c>
      <c r="O82" s="11">
        <f t="shared" si="35"/>
        <v>0</v>
      </c>
      <c r="P82" s="11">
        <f t="shared" si="35"/>
        <v>0</v>
      </c>
      <c r="Q82" s="11">
        <f t="shared" si="35"/>
        <v>919176</v>
      </c>
      <c r="R82" s="11">
        <f t="shared" si="35"/>
        <v>7510297</v>
      </c>
      <c r="S82" s="1"/>
    </row>
    <row r="83" spans="1:21" ht="14.1" customHeight="1">
      <c r="A83" s="1"/>
      <c r="B83" s="4" t="s">
        <v>60</v>
      </c>
      <c r="C83" s="4" t="s">
        <v>59</v>
      </c>
      <c r="D83" s="4" t="s">
        <v>55</v>
      </c>
      <c r="E83" s="150" t="s">
        <v>58</v>
      </c>
      <c r="F83" s="150"/>
      <c r="G83" s="12">
        <f>H83+K83</f>
        <v>1620875</v>
      </c>
      <c r="H83" s="10">
        <v>1620875</v>
      </c>
      <c r="I83" s="10">
        <v>1199605</v>
      </c>
      <c r="J83" s="10">
        <v>73900</v>
      </c>
      <c r="K83" s="10">
        <v>0</v>
      </c>
      <c r="L83" s="12">
        <f>N83+Q83</f>
        <v>0</v>
      </c>
      <c r="M83" s="10">
        <v>0</v>
      </c>
      <c r="N83" s="10">
        <v>0</v>
      </c>
      <c r="O83" s="10">
        <v>0</v>
      </c>
      <c r="P83" s="10">
        <v>0</v>
      </c>
      <c r="Q83" s="10">
        <v>0</v>
      </c>
      <c r="R83" s="11">
        <f t="shared" si="4"/>
        <v>1620875</v>
      </c>
      <c r="S83" s="1"/>
      <c r="U83" s="101"/>
    </row>
    <row r="84" spans="1:21" ht="14.1" customHeight="1">
      <c r="A84" s="1"/>
      <c r="B84" s="4" t="s">
        <v>57</v>
      </c>
      <c r="C84" s="4" t="s">
        <v>56</v>
      </c>
      <c r="D84" s="4" t="s">
        <v>55</v>
      </c>
      <c r="E84" s="150" t="s">
        <v>54</v>
      </c>
      <c r="F84" s="150"/>
      <c r="G84" s="12">
        <f t="shared" ref="G84:G87" si="36">H84+K84</f>
        <v>483557</v>
      </c>
      <c r="H84" s="10">
        <v>483557</v>
      </c>
      <c r="I84" s="10">
        <v>223602</v>
      </c>
      <c r="J84" s="10">
        <v>68400</v>
      </c>
      <c r="K84" s="10">
        <v>0</v>
      </c>
      <c r="L84" s="12">
        <f t="shared" ref="L84:L87" si="37">N84+Q84</f>
        <v>0</v>
      </c>
      <c r="M84" s="10">
        <v>0</v>
      </c>
      <c r="N84" s="10">
        <v>0</v>
      </c>
      <c r="O84" s="10">
        <v>0</v>
      </c>
      <c r="P84" s="10">
        <v>0</v>
      </c>
      <c r="Q84" s="10">
        <v>0</v>
      </c>
      <c r="R84" s="11">
        <f t="shared" si="4"/>
        <v>483557</v>
      </c>
      <c r="S84" s="1"/>
    </row>
    <row r="85" spans="1:21" ht="26.1" customHeight="1">
      <c r="A85" s="1"/>
      <c r="B85" s="4" t="s">
        <v>53</v>
      </c>
      <c r="C85" s="4" t="s">
        <v>52</v>
      </c>
      <c r="D85" s="4" t="s">
        <v>51</v>
      </c>
      <c r="E85" s="150" t="s">
        <v>50</v>
      </c>
      <c r="F85" s="150"/>
      <c r="G85" s="12">
        <f t="shared" si="36"/>
        <v>3524579</v>
      </c>
      <c r="H85" s="10">
        <v>3524579</v>
      </c>
      <c r="I85" s="10">
        <v>2355336</v>
      </c>
      <c r="J85" s="10">
        <v>183700</v>
      </c>
      <c r="K85" s="10">
        <v>0</v>
      </c>
      <c r="L85" s="12">
        <f t="shared" si="37"/>
        <v>919176</v>
      </c>
      <c r="M85" s="10">
        <v>919176</v>
      </c>
      <c r="N85" s="10">
        <v>0</v>
      </c>
      <c r="O85" s="10">
        <v>0</v>
      </c>
      <c r="P85" s="10">
        <v>0</v>
      </c>
      <c r="Q85" s="10">
        <v>919176</v>
      </c>
      <c r="R85" s="11">
        <f>G85+L85</f>
        <v>4443755</v>
      </c>
      <c r="S85" s="1"/>
      <c r="U85" s="101"/>
    </row>
    <row r="86" spans="1:21" ht="18" customHeight="1">
      <c r="A86" s="1"/>
      <c r="B86" s="4" t="s">
        <v>49</v>
      </c>
      <c r="C86" s="4" t="s">
        <v>48</v>
      </c>
      <c r="D86" s="4" t="s">
        <v>44</v>
      </c>
      <c r="E86" s="150" t="s">
        <v>47</v>
      </c>
      <c r="F86" s="150"/>
      <c r="G86" s="12">
        <f t="shared" si="36"/>
        <v>886910</v>
      </c>
      <c r="H86" s="10">
        <v>886910</v>
      </c>
      <c r="I86" s="10">
        <v>678247</v>
      </c>
      <c r="J86" s="10">
        <v>61000</v>
      </c>
      <c r="K86" s="10">
        <v>0</v>
      </c>
      <c r="L86" s="12">
        <f t="shared" si="37"/>
        <v>0</v>
      </c>
      <c r="M86" s="10">
        <v>0</v>
      </c>
      <c r="N86" s="10">
        <v>0</v>
      </c>
      <c r="O86" s="10">
        <v>0</v>
      </c>
      <c r="P86" s="10">
        <v>0</v>
      </c>
      <c r="Q86" s="10">
        <v>0</v>
      </c>
      <c r="R86" s="11">
        <f t="shared" si="4"/>
        <v>886910</v>
      </c>
      <c r="S86" s="1"/>
    </row>
    <row r="87" spans="1:21" ht="14.1" customHeight="1">
      <c r="A87" s="1"/>
      <c r="B87" s="4" t="s">
        <v>46</v>
      </c>
      <c r="C87" s="4" t="s">
        <v>45</v>
      </c>
      <c r="D87" s="4" t="s">
        <v>44</v>
      </c>
      <c r="E87" s="150" t="s">
        <v>43</v>
      </c>
      <c r="F87" s="150"/>
      <c r="G87" s="12">
        <f t="shared" si="36"/>
        <v>75200</v>
      </c>
      <c r="H87" s="10">
        <v>75200</v>
      </c>
      <c r="I87" s="10">
        <v>0</v>
      </c>
      <c r="J87" s="10">
        <v>0</v>
      </c>
      <c r="K87" s="10">
        <v>0</v>
      </c>
      <c r="L87" s="12">
        <f t="shared" si="37"/>
        <v>0</v>
      </c>
      <c r="M87" s="10">
        <v>0</v>
      </c>
      <c r="N87" s="10">
        <v>0</v>
      </c>
      <c r="O87" s="10">
        <v>0</v>
      </c>
      <c r="P87" s="10">
        <v>0</v>
      </c>
      <c r="Q87" s="10">
        <v>0</v>
      </c>
      <c r="R87" s="11">
        <f t="shared" si="4"/>
        <v>75200</v>
      </c>
      <c r="S87" s="1"/>
      <c r="U87" s="101"/>
    </row>
    <row r="88" spans="1:21" ht="14.1" customHeight="1">
      <c r="A88" s="1"/>
      <c r="B88" s="5" t="s">
        <v>11</v>
      </c>
      <c r="C88" s="5" t="s">
        <v>42</v>
      </c>
      <c r="D88" s="3" t="s">
        <v>11</v>
      </c>
      <c r="E88" s="149" t="s">
        <v>41</v>
      </c>
      <c r="F88" s="149"/>
      <c r="G88" s="11">
        <f>G89+G90</f>
        <v>1746189</v>
      </c>
      <c r="H88" s="11">
        <f t="shared" ref="H88:R88" si="38">H89+H90</f>
        <v>1746189</v>
      </c>
      <c r="I88" s="11">
        <f t="shared" si="38"/>
        <v>1281699</v>
      </c>
      <c r="J88" s="11">
        <f t="shared" si="38"/>
        <v>38266</v>
      </c>
      <c r="K88" s="11">
        <f t="shared" si="38"/>
        <v>0</v>
      </c>
      <c r="L88" s="11">
        <f t="shared" si="38"/>
        <v>36199</v>
      </c>
      <c r="M88" s="11">
        <f t="shared" si="38"/>
        <v>36199</v>
      </c>
      <c r="N88" s="11">
        <f t="shared" si="38"/>
        <v>0</v>
      </c>
      <c r="O88" s="11">
        <f t="shared" si="38"/>
        <v>0</v>
      </c>
      <c r="P88" s="11">
        <f t="shared" si="38"/>
        <v>0</v>
      </c>
      <c r="Q88" s="11">
        <f t="shared" si="38"/>
        <v>36199</v>
      </c>
      <c r="R88" s="11">
        <f t="shared" si="38"/>
        <v>1782388</v>
      </c>
      <c r="S88" s="1"/>
    </row>
    <row r="89" spans="1:21" ht="18.75" customHeight="1">
      <c r="A89" s="1"/>
      <c r="B89" s="4">
        <v>1015011</v>
      </c>
      <c r="C89" s="4">
        <v>5011</v>
      </c>
      <c r="D89" s="4" t="s">
        <v>40</v>
      </c>
      <c r="E89" s="150" t="s">
        <v>237</v>
      </c>
      <c r="F89" s="150"/>
      <c r="G89" s="12">
        <f>H89+K89</f>
        <v>92000</v>
      </c>
      <c r="H89" s="10">
        <v>92000</v>
      </c>
      <c r="I89" s="10">
        <v>0</v>
      </c>
      <c r="J89" s="10">
        <v>0</v>
      </c>
      <c r="K89" s="10">
        <v>0</v>
      </c>
      <c r="L89" s="12">
        <f>N89+Q89</f>
        <v>0</v>
      </c>
      <c r="M89" s="10">
        <v>0</v>
      </c>
      <c r="N89" s="10">
        <v>0</v>
      </c>
      <c r="O89" s="10">
        <v>0</v>
      </c>
      <c r="P89" s="10">
        <v>0</v>
      </c>
      <c r="Q89" s="10">
        <v>0</v>
      </c>
      <c r="R89" s="11">
        <f t="shared" si="4"/>
        <v>92000</v>
      </c>
      <c r="S89" s="1"/>
      <c r="U89" s="101"/>
    </row>
    <row r="90" spans="1:21" ht="26.1" customHeight="1">
      <c r="A90" s="1"/>
      <c r="B90" s="4">
        <v>1015031</v>
      </c>
      <c r="C90" s="4">
        <v>5031</v>
      </c>
      <c r="D90" s="19" t="s">
        <v>40</v>
      </c>
      <c r="E90" s="147" t="s">
        <v>39</v>
      </c>
      <c r="F90" s="148"/>
      <c r="G90" s="12">
        <f>H90</f>
        <v>1654189</v>
      </c>
      <c r="H90" s="10">
        <v>1654189</v>
      </c>
      <c r="I90" s="10">
        <v>1281699</v>
      </c>
      <c r="J90" s="10">
        <v>38266</v>
      </c>
      <c r="K90" s="10">
        <v>0</v>
      </c>
      <c r="L90" s="12">
        <f>N90+Q90</f>
        <v>36199</v>
      </c>
      <c r="M90" s="10">
        <v>36199</v>
      </c>
      <c r="N90" s="10">
        <v>0</v>
      </c>
      <c r="O90" s="10">
        <v>0</v>
      </c>
      <c r="P90" s="10">
        <v>0</v>
      </c>
      <c r="Q90" s="10">
        <v>36199</v>
      </c>
      <c r="R90" s="11">
        <f t="shared" si="4"/>
        <v>1690388</v>
      </c>
      <c r="S90" s="1"/>
      <c r="U90" s="101"/>
    </row>
    <row r="91" spans="1:21" ht="18" customHeight="1">
      <c r="A91" s="1"/>
      <c r="B91" s="5" t="s">
        <v>38</v>
      </c>
      <c r="C91" s="5" t="s">
        <v>11</v>
      </c>
      <c r="D91" s="3" t="s">
        <v>11</v>
      </c>
      <c r="E91" s="149" t="s">
        <v>36</v>
      </c>
      <c r="F91" s="149"/>
      <c r="G91" s="11">
        <f>G92</f>
        <v>2406795</v>
      </c>
      <c r="H91" s="11">
        <f t="shared" ref="H91:R91" si="39">H92</f>
        <v>2385548</v>
      </c>
      <c r="I91" s="11">
        <f t="shared" si="39"/>
        <v>1550957</v>
      </c>
      <c r="J91" s="11">
        <f t="shared" si="39"/>
        <v>47130</v>
      </c>
      <c r="K91" s="11">
        <f t="shared" si="39"/>
        <v>0</v>
      </c>
      <c r="L91" s="11">
        <f t="shared" si="39"/>
        <v>396000</v>
      </c>
      <c r="M91" s="11">
        <f t="shared" si="39"/>
        <v>396000</v>
      </c>
      <c r="N91" s="11">
        <f t="shared" si="39"/>
        <v>0</v>
      </c>
      <c r="O91" s="11">
        <f t="shared" si="39"/>
        <v>0</v>
      </c>
      <c r="P91" s="11">
        <f t="shared" si="39"/>
        <v>0</v>
      </c>
      <c r="Q91" s="11">
        <f t="shared" si="39"/>
        <v>396000</v>
      </c>
      <c r="R91" s="11">
        <f t="shared" si="39"/>
        <v>2802795</v>
      </c>
      <c r="S91" s="1"/>
    </row>
    <row r="92" spans="1:21" ht="18" customHeight="1">
      <c r="A92" s="1"/>
      <c r="B92" s="5" t="s">
        <v>37</v>
      </c>
      <c r="C92" s="5" t="s">
        <v>11</v>
      </c>
      <c r="D92" s="3" t="s">
        <v>11</v>
      </c>
      <c r="E92" s="149" t="s">
        <v>36</v>
      </c>
      <c r="F92" s="149"/>
      <c r="G92" s="11">
        <f>G93+G95+G97</f>
        <v>2406795</v>
      </c>
      <c r="H92" s="11">
        <f t="shared" ref="H92:R92" si="40">H93+H95+H97</f>
        <v>2385548</v>
      </c>
      <c r="I92" s="11">
        <f t="shared" si="40"/>
        <v>1550957</v>
      </c>
      <c r="J92" s="11">
        <f t="shared" si="40"/>
        <v>47130</v>
      </c>
      <c r="K92" s="11">
        <f t="shared" si="40"/>
        <v>0</v>
      </c>
      <c r="L92" s="11">
        <f t="shared" si="40"/>
        <v>396000</v>
      </c>
      <c r="M92" s="11">
        <f t="shared" si="40"/>
        <v>396000</v>
      </c>
      <c r="N92" s="11">
        <f t="shared" si="40"/>
        <v>0</v>
      </c>
      <c r="O92" s="11">
        <f t="shared" si="40"/>
        <v>0</v>
      </c>
      <c r="P92" s="11">
        <f t="shared" si="40"/>
        <v>0</v>
      </c>
      <c r="Q92" s="11">
        <f t="shared" si="40"/>
        <v>396000</v>
      </c>
      <c r="R92" s="11">
        <f t="shared" si="40"/>
        <v>2802795</v>
      </c>
      <c r="S92" s="1"/>
    </row>
    <row r="93" spans="1:21" ht="14.1" customHeight="1">
      <c r="A93" s="1"/>
      <c r="B93" s="5" t="s">
        <v>11</v>
      </c>
      <c r="C93" s="5" t="s">
        <v>35</v>
      </c>
      <c r="D93" s="3" t="s">
        <v>11</v>
      </c>
      <c r="E93" s="149" t="s">
        <v>34</v>
      </c>
      <c r="F93" s="149"/>
      <c r="G93" s="11">
        <f>G94</f>
        <v>1869548</v>
      </c>
      <c r="H93" s="11">
        <f t="shared" ref="H93:R93" si="41">H94</f>
        <v>1869548</v>
      </c>
      <c r="I93" s="11">
        <f t="shared" si="41"/>
        <v>1550957</v>
      </c>
      <c r="J93" s="11">
        <f t="shared" si="41"/>
        <v>47130</v>
      </c>
      <c r="K93" s="11">
        <f t="shared" si="41"/>
        <v>0</v>
      </c>
      <c r="L93" s="11">
        <f t="shared" si="41"/>
        <v>0</v>
      </c>
      <c r="M93" s="11">
        <f t="shared" si="41"/>
        <v>0</v>
      </c>
      <c r="N93" s="11">
        <f t="shared" si="41"/>
        <v>0</v>
      </c>
      <c r="O93" s="11">
        <f t="shared" si="41"/>
        <v>0</v>
      </c>
      <c r="P93" s="11">
        <f t="shared" si="41"/>
        <v>0</v>
      </c>
      <c r="Q93" s="11">
        <f t="shared" si="41"/>
        <v>0</v>
      </c>
      <c r="R93" s="11">
        <f t="shared" si="41"/>
        <v>1869548</v>
      </c>
      <c r="S93" s="1"/>
    </row>
    <row r="94" spans="1:21" ht="26.1" customHeight="1">
      <c r="A94" s="1"/>
      <c r="B94" s="4" t="s">
        <v>33</v>
      </c>
      <c r="C94" s="4" t="s">
        <v>32</v>
      </c>
      <c r="D94" s="4" t="s">
        <v>31</v>
      </c>
      <c r="E94" s="150" t="s">
        <v>30</v>
      </c>
      <c r="F94" s="150"/>
      <c r="G94" s="12">
        <f>H94+K94</f>
        <v>1869548</v>
      </c>
      <c r="H94" s="10">
        <v>1869548</v>
      </c>
      <c r="I94" s="10">
        <v>1550957</v>
      </c>
      <c r="J94" s="10">
        <v>47130</v>
      </c>
      <c r="K94" s="10">
        <v>0</v>
      </c>
      <c r="L94" s="12">
        <f>N94+Q94</f>
        <v>0</v>
      </c>
      <c r="M94" s="10">
        <v>0</v>
      </c>
      <c r="N94" s="10">
        <v>0</v>
      </c>
      <c r="O94" s="10">
        <v>0</v>
      </c>
      <c r="P94" s="10">
        <v>0</v>
      </c>
      <c r="Q94" s="10">
        <v>0</v>
      </c>
      <c r="R94" s="11">
        <f t="shared" ref="R94:R99" si="42">G94+L94</f>
        <v>1869548</v>
      </c>
      <c r="S94" s="1"/>
      <c r="U94" s="101"/>
    </row>
    <row r="95" spans="1:21" ht="14.1" customHeight="1">
      <c r="A95" s="1"/>
      <c r="B95" s="5" t="s">
        <v>11</v>
      </c>
      <c r="C95" s="5" t="s">
        <v>29</v>
      </c>
      <c r="D95" s="3" t="s">
        <v>11</v>
      </c>
      <c r="E95" s="149" t="s">
        <v>28</v>
      </c>
      <c r="F95" s="149"/>
      <c r="G95" s="11">
        <f>G96</f>
        <v>21247</v>
      </c>
      <c r="H95" s="11">
        <f t="shared" ref="H95:R95" si="43">H96</f>
        <v>0</v>
      </c>
      <c r="I95" s="11">
        <f t="shared" si="43"/>
        <v>0</v>
      </c>
      <c r="J95" s="11">
        <f t="shared" si="43"/>
        <v>0</v>
      </c>
      <c r="K95" s="11">
        <f t="shared" si="43"/>
        <v>0</v>
      </c>
      <c r="L95" s="11">
        <f t="shared" si="43"/>
        <v>0</v>
      </c>
      <c r="M95" s="11">
        <f t="shared" si="43"/>
        <v>0</v>
      </c>
      <c r="N95" s="11">
        <f t="shared" si="43"/>
        <v>0</v>
      </c>
      <c r="O95" s="11">
        <f t="shared" si="43"/>
        <v>0</v>
      </c>
      <c r="P95" s="11">
        <f t="shared" si="43"/>
        <v>0</v>
      </c>
      <c r="Q95" s="11">
        <f t="shared" si="43"/>
        <v>0</v>
      </c>
      <c r="R95" s="11">
        <f t="shared" si="43"/>
        <v>21247</v>
      </c>
      <c r="S95" s="1"/>
    </row>
    <row r="96" spans="1:21" ht="13.5" customHeight="1">
      <c r="A96" s="1"/>
      <c r="B96" s="4" t="s">
        <v>27</v>
      </c>
      <c r="C96" s="4" t="s">
        <v>26</v>
      </c>
      <c r="D96" s="4" t="s">
        <v>25</v>
      </c>
      <c r="E96" s="150" t="s">
        <v>24</v>
      </c>
      <c r="F96" s="150"/>
      <c r="G96" s="10">
        <v>21247</v>
      </c>
      <c r="H96" s="10">
        <v>0</v>
      </c>
      <c r="I96" s="10">
        <v>0</v>
      </c>
      <c r="J96" s="10">
        <v>0</v>
      </c>
      <c r="K96" s="10">
        <v>0</v>
      </c>
      <c r="L96" s="10">
        <v>0</v>
      </c>
      <c r="M96" s="10">
        <v>0</v>
      </c>
      <c r="N96" s="10">
        <v>0</v>
      </c>
      <c r="O96" s="10">
        <v>0</v>
      </c>
      <c r="P96" s="10">
        <v>0</v>
      </c>
      <c r="Q96" s="10">
        <v>0</v>
      </c>
      <c r="R96" s="11">
        <f t="shared" si="42"/>
        <v>21247</v>
      </c>
      <c r="S96" s="1"/>
    </row>
    <row r="97" spans="1:20">
      <c r="A97" s="1"/>
      <c r="B97" s="5" t="s">
        <v>11</v>
      </c>
      <c r="C97" s="5" t="s">
        <v>23</v>
      </c>
      <c r="D97" s="3" t="s">
        <v>11</v>
      </c>
      <c r="E97" s="149" t="s">
        <v>22</v>
      </c>
      <c r="F97" s="149"/>
      <c r="G97" s="11">
        <f>G98+G99</f>
        <v>516000</v>
      </c>
      <c r="H97" s="11">
        <f t="shared" ref="H97:R97" si="44">H98+H99</f>
        <v>516000</v>
      </c>
      <c r="I97" s="11">
        <f t="shared" si="44"/>
        <v>0</v>
      </c>
      <c r="J97" s="11">
        <f t="shared" si="44"/>
        <v>0</v>
      </c>
      <c r="K97" s="11">
        <f t="shared" si="44"/>
        <v>0</v>
      </c>
      <c r="L97" s="11">
        <f t="shared" si="44"/>
        <v>396000</v>
      </c>
      <c r="M97" s="11">
        <f t="shared" si="44"/>
        <v>396000</v>
      </c>
      <c r="N97" s="11">
        <f t="shared" si="44"/>
        <v>0</v>
      </c>
      <c r="O97" s="11">
        <f t="shared" si="44"/>
        <v>0</v>
      </c>
      <c r="P97" s="11">
        <f t="shared" si="44"/>
        <v>0</v>
      </c>
      <c r="Q97" s="11">
        <f t="shared" si="44"/>
        <v>396000</v>
      </c>
      <c r="R97" s="11">
        <f t="shared" si="44"/>
        <v>912000</v>
      </c>
      <c r="S97" s="1"/>
    </row>
    <row r="98" spans="1:20" ht="10.5" customHeight="1">
      <c r="A98" s="1"/>
      <c r="B98" s="4" t="s">
        <v>21</v>
      </c>
      <c r="C98" s="4" t="s">
        <v>20</v>
      </c>
      <c r="D98" s="4" t="s">
        <v>17</v>
      </c>
      <c r="E98" s="150" t="s">
        <v>12</v>
      </c>
      <c r="F98" s="150"/>
      <c r="G98" s="12">
        <f>H98+K98</f>
        <v>260000</v>
      </c>
      <c r="H98" s="10">
        <v>260000</v>
      </c>
      <c r="I98" s="10">
        <v>0</v>
      </c>
      <c r="J98" s="10">
        <v>0</v>
      </c>
      <c r="K98" s="10">
        <v>0</v>
      </c>
      <c r="L98" s="12">
        <f>N98+Q98</f>
        <v>0</v>
      </c>
      <c r="M98" s="10">
        <v>0</v>
      </c>
      <c r="N98" s="10">
        <v>0</v>
      </c>
      <c r="O98" s="10">
        <v>0</v>
      </c>
      <c r="P98" s="10">
        <v>0</v>
      </c>
      <c r="Q98" s="10">
        <v>0</v>
      </c>
      <c r="R98" s="11">
        <f t="shared" si="42"/>
        <v>260000</v>
      </c>
      <c r="S98" s="1"/>
    </row>
    <row r="99" spans="1:20" ht="15.75" customHeight="1">
      <c r="A99" s="1"/>
      <c r="B99" s="4" t="s">
        <v>19</v>
      </c>
      <c r="C99" s="4" t="s">
        <v>18</v>
      </c>
      <c r="D99" s="4" t="s">
        <v>17</v>
      </c>
      <c r="E99" s="150" t="s">
        <v>16</v>
      </c>
      <c r="F99" s="150"/>
      <c r="G99" s="12">
        <f>H99+K99</f>
        <v>256000</v>
      </c>
      <c r="H99" s="10">
        <v>256000</v>
      </c>
      <c r="I99" s="10"/>
      <c r="J99" s="10"/>
      <c r="K99" s="10"/>
      <c r="L99" s="12">
        <f>N99+Q99</f>
        <v>396000</v>
      </c>
      <c r="M99" s="10">
        <v>396000</v>
      </c>
      <c r="N99" s="10"/>
      <c r="O99" s="10"/>
      <c r="P99" s="10"/>
      <c r="Q99" s="10">
        <v>396000</v>
      </c>
      <c r="R99" s="11">
        <f t="shared" si="42"/>
        <v>652000</v>
      </c>
      <c r="S99" s="1"/>
    </row>
    <row r="100" spans="1:20" ht="15.95" customHeight="1">
      <c r="A100" s="1"/>
      <c r="B100" s="3" t="s">
        <v>15</v>
      </c>
      <c r="C100" s="3" t="s">
        <v>15</v>
      </c>
      <c r="D100" s="3" t="s">
        <v>15</v>
      </c>
      <c r="E100" s="151" t="s">
        <v>14</v>
      </c>
      <c r="F100" s="151"/>
      <c r="G100" s="11">
        <f t="shared" ref="G100:T100" si="45">G14+G52+G76+G91</f>
        <v>156161063.34999999</v>
      </c>
      <c r="H100" s="11">
        <f t="shared" si="45"/>
        <v>144382427.34999999</v>
      </c>
      <c r="I100" s="11">
        <f t="shared" si="45"/>
        <v>88437203</v>
      </c>
      <c r="J100" s="11">
        <f t="shared" si="45"/>
        <v>10724727.35</v>
      </c>
      <c r="K100" s="11">
        <f t="shared" si="45"/>
        <v>11757389</v>
      </c>
      <c r="L100" s="11">
        <f t="shared" si="45"/>
        <v>11440039</v>
      </c>
      <c r="M100" s="11">
        <f t="shared" si="45"/>
        <v>7008348</v>
      </c>
      <c r="N100" s="11">
        <f t="shared" si="45"/>
        <v>2747950</v>
      </c>
      <c r="O100" s="11">
        <f t="shared" si="45"/>
        <v>70500</v>
      </c>
      <c r="P100" s="11">
        <f t="shared" si="45"/>
        <v>18200</v>
      </c>
      <c r="Q100" s="11">
        <f t="shared" si="45"/>
        <v>8692089</v>
      </c>
      <c r="R100" s="11">
        <f>R14+R52+R76+R91</f>
        <v>167601102.34999999</v>
      </c>
      <c r="S100" s="7">
        <f t="shared" si="45"/>
        <v>0</v>
      </c>
      <c r="T100" s="7">
        <f t="shared" si="45"/>
        <v>0</v>
      </c>
    </row>
    <row r="101" spans="1:20" ht="15.95" customHeight="1">
      <c r="A101" s="1"/>
      <c r="B101" s="1"/>
      <c r="C101" s="1"/>
      <c r="D101" s="122"/>
      <c r="E101" s="122"/>
      <c r="F101" s="122"/>
      <c r="G101" s="122"/>
      <c r="H101" s="122"/>
      <c r="I101" s="122"/>
      <c r="J101" s="1"/>
      <c r="K101" s="123"/>
      <c r="L101" s="123"/>
      <c r="M101" s="123"/>
      <c r="N101" s="123"/>
      <c r="O101" s="123"/>
      <c r="P101" s="123"/>
      <c r="Q101" s="1"/>
      <c r="R101" s="1"/>
      <c r="S101" s="1"/>
    </row>
    <row r="102" spans="1:20">
      <c r="E102" t="s">
        <v>232</v>
      </c>
      <c r="N102" t="s">
        <v>233</v>
      </c>
    </row>
    <row r="103" spans="1:20">
      <c r="H103" s="18" t="s">
        <v>236</v>
      </c>
    </row>
    <row r="105" spans="1:20">
      <c r="E105" s="99"/>
      <c r="G105" s="98"/>
      <c r="H105" s="98"/>
      <c r="I105" s="98"/>
      <c r="J105" s="98"/>
      <c r="K105" s="98"/>
      <c r="L105" s="98"/>
      <c r="M105" s="98"/>
      <c r="N105" s="98"/>
      <c r="O105" s="98"/>
      <c r="P105" s="98"/>
      <c r="Q105" s="98"/>
      <c r="R105" s="98"/>
    </row>
    <row r="107" spans="1:20">
      <c r="G107" s="102"/>
      <c r="H107" s="102"/>
      <c r="I107" s="102"/>
      <c r="J107" s="102"/>
      <c r="K107" s="102"/>
      <c r="L107" s="102"/>
      <c r="M107" s="102"/>
      <c r="N107" s="102"/>
      <c r="O107" s="102"/>
      <c r="P107" s="102"/>
      <c r="Q107" s="102"/>
      <c r="R107" s="102"/>
    </row>
    <row r="108" spans="1:20">
      <c r="Q108" s="103"/>
    </row>
    <row r="109" spans="1:20" s="100" customFormat="1" ht="11.25">
      <c r="G109" s="101"/>
      <c r="L109" s="101"/>
      <c r="M109" s="101"/>
    </row>
  </sheetData>
  <mergeCells count="114">
    <mergeCell ref="M1:R1"/>
    <mergeCell ref="M2:R2"/>
    <mergeCell ref="M3:R3"/>
    <mergeCell ref="M4:R4"/>
    <mergeCell ref="B5:R5"/>
    <mergeCell ref="B6:R6"/>
    <mergeCell ref="B7:E7"/>
    <mergeCell ref="B8:E8"/>
    <mergeCell ref="B10:B12"/>
    <mergeCell ref="C10:C12"/>
    <mergeCell ref="D10:D12"/>
    <mergeCell ref="E10:F12"/>
    <mergeCell ref="G10:K10"/>
    <mergeCell ref="L10:Q10"/>
    <mergeCell ref="R10:R12"/>
    <mergeCell ref="G11:G12"/>
    <mergeCell ref="H11:H12"/>
    <mergeCell ref="I11:J11"/>
    <mergeCell ref="K11:K12"/>
    <mergeCell ref="L11:L12"/>
    <mergeCell ref="M11:M12"/>
    <mergeCell ref="E51:F51"/>
    <mergeCell ref="E29:F29"/>
    <mergeCell ref="O11:P11"/>
    <mergeCell ref="Q11:Q12"/>
    <mergeCell ref="E13:F13"/>
    <mergeCell ref="E14:F14"/>
    <mergeCell ref="E15:F15"/>
    <mergeCell ref="E16:F16"/>
    <mergeCell ref="E17:F17"/>
    <mergeCell ref="E18:F18"/>
    <mergeCell ref="E19:F19"/>
    <mergeCell ref="N11:N12"/>
    <mergeCell ref="E30:F30"/>
    <mergeCell ref="E32:F32"/>
    <mergeCell ref="E33:F33"/>
    <mergeCell ref="E34:F34"/>
    <mergeCell ref="E35:F35"/>
    <mergeCell ref="E20:F20"/>
    <mergeCell ref="E21:F21"/>
    <mergeCell ref="E22:F22"/>
    <mergeCell ref="E23:F23"/>
    <mergeCell ref="E24:F24"/>
    <mergeCell ref="E25:F25"/>
    <mergeCell ref="E26:F26"/>
    <mergeCell ref="E27:F27"/>
    <mergeCell ref="E28:F28"/>
    <mergeCell ref="E36:F36"/>
    <mergeCell ref="E37:F37"/>
    <mergeCell ref="E38:F38"/>
    <mergeCell ref="E39:F39"/>
    <mergeCell ref="E40:F40"/>
    <mergeCell ref="E41:F41"/>
    <mergeCell ref="E43:F43"/>
    <mergeCell ref="E31:F31"/>
    <mergeCell ref="E90:F90"/>
    <mergeCell ref="E45:F45"/>
    <mergeCell ref="E46:F46"/>
    <mergeCell ref="K101:P101"/>
    <mergeCell ref="E94:F94"/>
    <mergeCell ref="E95:F95"/>
    <mergeCell ref="E96:F96"/>
    <mergeCell ref="E97:F97"/>
    <mergeCell ref="E98:F98"/>
    <mergeCell ref="E99:F99"/>
    <mergeCell ref="E91:F91"/>
    <mergeCell ref="E92:F92"/>
    <mergeCell ref="E93:F93"/>
    <mergeCell ref="E100:F100"/>
    <mergeCell ref="D101:I101"/>
    <mergeCell ref="E64:F64"/>
    <mergeCell ref="E65:F65"/>
    <mergeCell ref="E66:F66"/>
    <mergeCell ref="E72:F72"/>
    <mergeCell ref="E73:F73"/>
    <mergeCell ref="E74:F74"/>
    <mergeCell ref="E75:F75"/>
    <mergeCell ref="E79:F79"/>
    <mergeCell ref="E80:F80"/>
    <mergeCell ref="E60:F60"/>
    <mergeCell ref="E82:F82"/>
    <mergeCell ref="E83:F83"/>
    <mergeCell ref="E84:F84"/>
    <mergeCell ref="E85:F85"/>
    <mergeCell ref="E86:F86"/>
    <mergeCell ref="E78:F78"/>
    <mergeCell ref="E88:F88"/>
    <mergeCell ref="E89:F89"/>
    <mergeCell ref="E81:F81"/>
    <mergeCell ref="E71:F71"/>
    <mergeCell ref="E47:F47"/>
    <mergeCell ref="E69:F69"/>
    <mergeCell ref="E70:F70"/>
    <mergeCell ref="E76:F76"/>
    <mergeCell ref="E77:F77"/>
    <mergeCell ref="E67:F67"/>
    <mergeCell ref="E68:F68"/>
    <mergeCell ref="E87:F87"/>
    <mergeCell ref="E42:F42"/>
    <mergeCell ref="E44:F44"/>
    <mergeCell ref="E61:F61"/>
    <mergeCell ref="E62:F62"/>
    <mergeCell ref="E63:F63"/>
    <mergeCell ref="E48:F48"/>
    <mergeCell ref="E49:F49"/>
    <mergeCell ref="E50:F50"/>
    <mergeCell ref="E52:F52"/>
    <mergeCell ref="E53:F53"/>
    <mergeCell ref="E54:F54"/>
    <mergeCell ref="E55:F55"/>
    <mergeCell ref="E56:F56"/>
    <mergeCell ref="E57:F57"/>
    <mergeCell ref="E58:F58"/>
    <mergeCell ref="E59:F59"/>
  </mergeCells>
  <phoneticPr fontId="22"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53F0-4084-42C5-BA09-CFB204B4E18C}">
  <dimension ref="A1:H104"/>
  <sheetViews>
    <sheetView tabSelected="1" zoomScaleNormal="100" workbookViewId="0">
      <selection activeCell="H72" sqref="H72"/>
    </sheetView>
  </sheetViews>
  <sheetFormatPr defaultRowHeight="12.75"/>
  <cols>
    <col min="1" max="1" width="6.5703125" style="27" customWidth="1"/>
    <col min="2" max="2" width="8.28515625" style="27" customWidth="1"/>
    <col min="3" max="3" width="11.140625" style="27" customWidth="1"/>
    <col min="4" max="4" width="27.140625" style="27" customWidth="1"/>
    <col min="5" max="6" width="10.140625" style="27" customWidth="1"/>
    <col min="7" max="7" width="18" style="27" customWidth="1"/>
    <col min="8" max="8" width="17.7109375" style="27" customWidth="1"/>
    <col min="9" max="9" width="13.85546875" style="27" customWidth="1"/>
    <col min="10" max="16384" width="9.140625" style="27"/>
  </cols>
  <sheetData>
    <row r="1" spans="1:8" ht="9" customHeight="1">
      <c r="A1" s="26"/>
      <c r="B1" s="26"/>
      <c r="C1" s="26"/>
      <c r="D1" s="26"/>
      <c r="E1" s="204" t="s">
        <v>408</v>
      </c>
      <c r="F1" s="204"/>
      <c r="G1" s="204"/>
      <c r="H1" s="26"/>
    </row>
    <row r="2" spans="1:8" ht="16.5" customHeight="1">
      <c r="A2" s="26"/>
      <c r="B2" s="26"/>
      <c r="C2" s="26"/>
      <c r="D2" s="26"/>
      <c r="E2" s="205" t="s">
        <v>609</v>
      </c>
      <c r="F2" s="205"/>
      <c r="G2" s="205"/>
      <c r="H2" s="26"/>
    </row>
    <row r="3" spans="1:8" ht="26.25" customHeight="1">
      <c r="A3" s="26"/>
      <c r="B3" s="26"/>
      <c r="C3" s="26"/>
      <c r="D3" s="26"/>
      <c r="E3" s="205"/>
      <c r="F3" s="205"/>
      <c r="G3" s="205"/>
      <c r="H3" s="26"/>
    </row>
    <row r="4" spans="1:8" ht="14.25" customHeight="1">
      <c r="A4" s="26"/>
      <c r="B4" s="26"/>
      <c r="C4" s="26"/>
      <c r="D4" s="26"/>
      <c r="E4" s="205"/>
      <c r="F4" s="205"/>
      <c r="G4" s="205"/>
      <c r="H4" s="26"/>
    </row>
    <row r="5" spans="1:8" ht="15.95" customHeight="1">
      <c r="A5" s="206" t="s">
        <v>409</v>
      </c>
      <c r="B5" s="207"/>
      <c r="C5" s="207"/>
      <c r="D5" s="207"/>
      <c r="E5" s="207"/>
      <c r="F5" s="207"/>
      <c r="G5" s="207"/>
      <c r="H5" s="26"/>
    </row>
    <row r="6" spans="1:8" ht="21.95" customHeight="1">
      <c r="A6" s="208" t="s">
        <v>0</v>
      </c>
      <c r="B6" s="209"/>
      <c r="C6" s="209"/>
      <c r="D6" s="209"/>
      <c r="E6" s="209"/>
      <c r="F6" s="209"/>
      <c r="G6" s="209"/>
      <c r="H6" s="26"/>
    </row>
    <row r="7" spans="1:8" ht="12" customHeight="1">
      <c r="A7" s="26"/>
      <c r="B7" s="26"/>
      <c r="C7" s="26"/>
      <c r="D7" s="211" t="s">
        <v>1</v>
      </c>
      <c r="E7" s="211"/>
      <c r="F7" s="26"/>
      <c r="G7" s="26"/>
      <c r="H7" s="26"/>
    </row>
    <row r="8" spans="1:8" ht="15.95" customHeight="1">
      <c r="A8" s="212" t="s">
        <v>410</v>
      </c>
      <c r="B8" s="212"/>
      <c r="C8" s="212"/>
      <c r="D8" s="212"/>
      <c r="E8" s="212"/>
      <c r="F8" s="212"/>
      <c r="G8" s="212"/>
      <c r="H8" s="26"/>
    </row>
    <row r="9" spans="1:8" ht="11.1" customHeight="1">
      <c r="A9" s="26"/>
      <c r="B9" s="26"/>
      <c r="C9" s="26"/>
      <c r="D9" s="26"/>
      <c r="E9" s="26"/>
      <c r="F9" s="26"/>
      <c r="G9" s="28" t="s">
        <v>2</v>
      </c>
      <c r="H9" s="26"/>
    </row>
    <row r="10" spans="1:8" ht="41.1" customHeight="1">
      <c r="A10" s="184" t="s">
        <v>411</v>
      </c>
      <c r="B10" s="184"/>
      <c r="C10" s="184" t="s">
        <v>412</v>
      </c>
      <c r="D10" s="184"/>
      <c r="E10" s="184"/>
      <c r="F10" s="184"/>
      <c r="G10" s="29" t="s">
        <v>245</v>
      </c>
      <c r="H10" s="26"/>
    </row>
    <row r="11" spans="1:8" ht="12" customHeight="1">
      <c r="A11" s="213" t="s">
        <v>5</v>
      </c>
      <c r="B11" s="213"/>
      <c r="C11" s="213" t="s">
        <v>6</v>
      </c>
      <c r="D11" s="213"/>
      <c r="E11" s="213"/>
      <c r="F11" s="213"/>
      <c r="G11" s="30" t="s">
        <v>7</v>
      </c>
      <c r="H11" s="26"/>
    </row>
    <row r="12" spans="1:8" ht="15.95" customHeight="1">
      <c r="A12" s="210" t="s">
        <v>413</v>
      </c>
      <c r="B12" s="210"/>
      <c r="C12" s="210"/>
      <c r="D12" s="210"/>
      <c r="E12" s="210"/>
      <c r="F12" s="210"/>
      <c r="G12" s="210"/>
      <c r="H12" s="26"/>
    </row>
    <row r="13" spans="1:8">
      <c r="A13" s="191" t="s">
        <v>380</v>
      </c>
      <c r="B13" s="191"/>
      <c r="C13" s="186" t="s">
        <v>381</v>
      </c>
      <c r="D13" s="186"/>
      <c r="E13" s="186"/>
      <c r="F13" s="186"/>
      <c r="G13" s="31">
        <f>G14</f>
        <v>7081300</v>
      </c>
      <c r="H13" s="26"/>
    </row>
    <row r="14" spans="1:8">
      <c r="A14" s="164" t="s">
        <v>414</v>
      </c>
      <c r="B14" s="164"/>
      <c r="C14" s="187" t="s">
        <v>415</v>
      </c>
      <c r="D14" s="187"/>
      <c r="E14" s="187"/>
      <c r="F14" s="187"/>
      <c r="G14" s="32">
        <v>7081300</v>
      </c>
      <c r="H14" s="26"/>
    </row>
    <row r="15" spans="1:8" ht="65.25" hidden="1" customHeight="1">
      <c r="A15" s="191">
        <v>41021400</v>
      </c>
      <c r="B15" s="191"/>
      <c r="C15" s="186" t="s">
        <v>382</v>
      </c>
      <c r="D15" s="186"/>
      <c r="E15" s="186"/>
      <c r="F15" s="186"/>
      <c r="G15" s="31">
        <f>G16</f>
        <v>0</v>
      </c>
      <c r="H15" s="26"/>
    </row>
    <row r="16" spans="1:8" hidden="1">
      <c r="A16" s="164" t="s">
        <v>414</v>
      </c>
      <c r="B16" s="164"/>
      <c r="C16" s="187" t="s">
        <v>415</v>
      </c>
      <c r="D16" s="187"/>
      <c r="E16" s="187"/>
      <c r="F16" s="187"/>
      <c r="G16" s="32"/>
      <c r="H16" s="26"/>
    </row>
    <row r="17" spans="1:8">
      <c r="A17" s="191" t="s">
        <v>385</v>
      </c>
      <c r="B17" s="191"/>
      <c r="C17" s="186" t="s">
        <v>386</v>
      </c>
      <c r="D17" s="186"/>
      <c r="E17" s="186"/>
      <c r="F17" s="186"/>
      <c r="G17" s="31">
        <f>G18</f>
        <v>38459000</v>
      </c>
      <c r="H17" s="26"/>
    </row>
    <row r="18" spans="1:8">
      <c r="A18" s="164" t="s">
        <v>414</v>
      </c>
      <c r="B18" s="164"/>
      <c r="C18" s="187" t="s">
        <v>415</v>
      </c>
      <c r="D18" s="187"/>
      <c r="E18" s="187"/>
      <c r="F18" s="187"/>
      <c r="G18" s="32">
        <v>38459000</v>
      </c>
      <c r="H18" s="26"/>
    </row>
    <row r="19" spans="1:8" ht="16.5" customHeight="1">
      <c r="A19" s="191">
        <v>41033300</v>
      </c>
      <c r="B19" s="191"/>
      <c r="C19" s="186" t="s">
        <v>587</v>
      </c>
      <c r="D19" s="186"/>
      <c r="E19" s="186"/>
      <c r="F19" s="186"/>
      <c r="G19" s="31">
        <f>G20</f>
        <v>1010100</v>
      </c>
      <c r="H19" s="26"/>
    </row>
    <row r="20" spans="1:8" ht="15" customHeight="1">
      <c r="A20" s="164" t="s">
        <v>414</v>
      </c>
      <c r="B20" s="164"/>
      <c r="C20" s="187" t="s">
        <v>415</v>
      </c>
      <c r="D20" s="187"/>
      <c r="E20" s="187"/>
      <c r="F20" s="187"/>
      <c r="G20" s="32">
        <v>1010100</v>
      </c>
      <c r="H20" s="26"/>
    </row>
    <row r="21" spans="1:8">
      <c r="A21" s="191">
        <v>41040400</v>
      </c>
      <c r="B21" s="191"/>
      <c r="C21" s="186" t="s">
        <v>418</v>
      </c>
      <c r="D21" s="186"/>
      <c r="E21" s="186"/>
      <c r="F21" s="186"/>
      <c r="G21" s="31">
        <f>G22</f>
        <v>579593</v>
      </c>
      <c r="H21" s="26"/>
    </row>
    <row r="22" spans="1:8">
      <c r="A22" s="164" t="s">
        <v>416</v>
      </c>
      <c r="B22" s="164"/>
      <c r="C22" s="187" t="s">
        <v>417</v>
      </c>
      <c r="D22" s="187"/>
      <c r="E22" s="187"/>
      <c r="F22" s="187"/>
      <c r="G22" s="32">
        <v>579593</v>
      </c>
      <c r="H22" s="26"/>
    </row>
    <row r="23" spans="1:8" ht="26.25" customHeight="1">
      <c r="A23" s="191">
        <v>41051000</v>
      </c>
      <c r="B23" s="191"/>
      <c r="C23" s="186" t="s">
        <v>394</v>
      </c>
      <c r="D23" s="186"/>
      <c r="E23" s="186"/>
      <c r="F23" s="186"/>
      <c r="G23" s="31">
        <f>G24</f>
        <v>1403407</v>
      </c>
      <c r="H23" s="26"/>
    </row>
    <row r="24" spans="1:8">
      <c r="A24" s="164" t="s">
        <v>416</v>
      </c>
      <c r="B24" s="164"/>
      <c r="C24" s="187" t="s">
        <v>417</v>
      </c>
      <c r="D24" s="187"/>
      <c r="E24" s="187"/>
      <c r="F24" s="187"/>
      <c r="G24" s="32">
        <v>1403407</v>
      </c>
      <c r="H24" s="26"/>
    </row>
    <row r="25" spans="1:8" ht="64.5" customHeight="1">
      <c r="A25" s="188">
        <v>41059300</v>
      </c>
      <c r="B25" s="199"/>
      <c r="C25" s="192" t="s">
        <v>599</v>
      </c>
      <c r="D25" s="203"/>
      <c r="E25" s="203"/>
      <c r="F25" s="202"/>
      <c r="G25" s="31">
        <f>G26</f>
        <v>92144</v>
      </c>
      <c r="H25" s="116"/>
    </row>
    <row r="26" spans="1:8">
      <c r="A26" s="164" t="s">
        <v>416</v>
      </c>
      <c r="B26" s="164"/>
      <c r="C26" s="187" t="s">
        <v>417</v>
      </c>
      <c r="D26" s="187"/>
      <c r="E26" s="187"/>
      <c r="F26" s="187"/>
      <c r="G26" s="32">
        <v>92144</v>
      </c>
      <c r="H26" s="116"/>
    </row>
    <row r="27" spans="1:8">
      <c r="A27" s="191">
        <v>41051200</v>
      </c>
      <c r="B27" s="191"/>
      <c r="C27" s="186" t="s">
        <v>395</v>
      </c>
      <c r="D27" s="186"/>
      <c r="E27" s="186"/>
      <c r="F27" s="186"/>
      <c r="G27" s="31">
        <f>G28</f>
        <v>122324</v>
      </c>
      <c r="H27" s="26"/>
    </row>
    <row r="28" spans="1:8">
      <c r="A28" s="164">
        <v>2310000000</v>
      </c>
      <c r="B28" s="164"/>
      <c r="C28" s="187" t="s">
        <v>417</v>
      </c>
      <c r="D28" s="187"/>
      <c r="E28" s="187"/>
      <c r="F28" s="187"/>
      <c r="G28" s="32">
        <v>122324</v>
      </c>
      <c r="H28" s="26"/>
    </row>
    <row r="29" spans="1:8" ht="46.5" customHeight="1">
      <c r="A29" s="192">
        <v>41051400</v>
      </c>
      <c r="B29" s="202"/>
      <c r="C29" s="192" t="s">
        <v>588</v>
      </c>
      <c r="D29" s="203"/>
      <c r="E29" s="203"/>
      <c r="F29" s="202"/>
      <c r="G29" s="31">
        <f>G30</f>
        <v>685321</v>
      </c>
      <c r="H29" s="107"/>
    </row>
    <row r="30" spans="1:8">
      <c r="A30" s="164">
        <v>2310000000</v>
      </c>
      <c r="B30" s="164"/>
      <c r="C30" s="187" t="s">
        <v>417</v>
      </c>
      <c r="D30" s="187"/>
      <c r="E30" s="187"/>
      <c r="F30" s="187"/>
      <c r="G30" s="32">
        <v>685321</v>
      </c>
      <c r="H30" s="107"/>
    </row>
    <row r="31" spans="1:8">
      <c r="A31" s="191">
        <v>41051700</v>
      </c>
      <c r="B31" s="191"/>
      <c r="C31" s="186" t="s">
        <v>396</v>
      </c>
      <c r="D31" s="186"/>
      <c r="E31" s="186"/>
      <c r="F31" s="186"/>
      <c r="G31" s="31">
        <f>G32</f>
        <v>56194</v>
      </c>
      <c r="H31" s="26"/>
    </row>
    <row r="32" spans="1:8">
      <c r="A32" s="164">
        <v>2310000000</v>
      </c>
      <c r="B32" s="164"/>
      <c r="C32" s="187" t="s">
        <v>417</v>
      </c>
      <c r="D32" s="187"/>
      <c r="E32" s="187"/>
      <c r="F32" s="187"/>
      <c r="G32" s="32">
        <v>56194</v>
      </c>
      <c r="H32" s="26"/>
    </row>
    <row r="33" spans="1:8">
      <c r="A33" s="191" t="s">
        <v>397</v>
      </c>
      <c r="B33" s="191"/>
      <c r="C33" s="186" t="s">
        <v>12</v>
      </c>
      <c r="D33" s="186"/>
      <c r="E33" s="186"/>
      <c r="F33" s="186"/>
      <c r="G33" s="31">
        <f>G34+G43+G49+G53+G60</f>
        <v>1828860</v>
      </c>
      <c r="H33" s="26"/>
    </row>
    <row r="34" spans="1:8">
      <c r="A34" s="164" t="s">
        <v>416</v>
      </c>
      <c r="B34" s="164"/>
      <c r="C34" s="187" t="s">
        <v>417</v>
      </c>
      <c r="D34" s="187"/>
      <c r="E34" s="187"/>
      <c r="F34" s="187"/>
      <c r="G34" s="32">
        <f>G36+G37+G38+G39+G41+G40+G42</f>
        <v>891116</v>
      </c>
      <c r="H34" s="26"/>
    </row>
    <row r="35" spans="1:8">
      <c r="A35" s="188"/>
      <c r="B35" s="198"/>
      <c r="C35" s="196" t="s">
        <v>419</v>
      </c>
      <c r="D35" s="197"/>
      <c r="E35" s="197"/>
      <c r="F35" s="197"/>
      <c r="G35" s="32"/>
      <c r="H35" s="26"/>
    </row>
    <row r="36" spans="1:8" ht="27" customHeight="1">
      <c r="A36" s="188"/>
      <c r="B36" s="198"/>
      <c r="C36" s="169" t="s">
        <v>420</v>
      </c>
      <c r="D36" s="195"/>
      <c r="E36" s="195"/>
      <c r="F36" s="195"/>
      <c r="G36" s="32">
        <v>390106</v>
      </c>
      <c r="H36" s="26"/>
    </row>
    <row r="37" spans="1:8" ht="26.25" customHeight="1">
      <c r="A37" s="188"/>
      <c r="B37" s="198"/>
      <c r="C37" s="169" t="s">
        <v>421</v>
      </c>
      <c r="D37" s="195"/>
      <c r="E37" s="195"/>
      <c r="F37" s="195"/>
      <c r="G37" s="32">
        <v>12000</v>
      </c>
      <c r="H37" s="26"/>
    </row>
    <row r="38" spans="1:8" ht="38.25" customHeight="1">
      <c r="A38" s="188"/>
      <c r="B38" s="198"/>
      <c r="C38" s="169" t="s">
        <v>176</v>
      </c>
      <c r="D38" s="195"/>
      <c r="E38" s="195"/>
      <c r="F38" s="195"/>
      <c r="G38" s="32">
        <v>11739</v>
      </c>
      <c r="H38" s="26"/>
    </row>
    <row r="39" spans="1:8">
      <c r="A39" s="188"/>
      <c r="B39" s="198"/>
      <c r="C39" s="169" t="s">
        <v>422</v>
      </c>
      <c r="D39" s="195"/>
      <c r="E39" s="195"/>
      <c r="F39" s="195"/>
      <c r="G39" s="32">
        <v>9018</v>
      </c>
      <c r="H39" s="26"/>
    </row>
    <row r="40" spans="1:8" ht="64.5" customHeight="1">
      <c r="A40" s="188"/>
      <c r="B40" s="198"/>
      <c r="C40" s="169" t="s">
        <v>423</v>
      </c>
      <c r="D40" s="195"/>
      <c r="E40" s="195"/>
      <c r="F40" s="195"/>
      <c r="G40" s="32">
        <v>412500</v>
      </c>
      <c r="H40" s="26"/>
    </row>
    <row r="41" spans="1:8" ht="25.5" customHeight="1">
      <c r="A41" s="188"/>
      <c r="B41" s="198"/>
      <c r="C41" s="169" t="s">
        <v>424</v>
      </c>
      <c r="D41" s="195"/>
      <c r="E41" s="195"/>
      <c r="F41" s="195"/>
      <c r="G41" s="32">
        <v>5753</v>
      </c>
      <c r="H41" s="26"/>
    </row>
    <row r="42" spans="1:8" ht="15" customHeight="1">
      <c r="A42" s="188"/>
      <c r="B42" s="199"/>
      <c r="C42" s="179" t="s">
        <v>601</v>
      </c>
      <c r="D42" s="200"/>
      <c r="E42" s="200"/>
      <c r="F42" s="201"/>
      <c r="G42" s="32">
        <v>50000</v>
      </c>
      <c r="H42" s="116"/>
    </row>
    <row r="43" spans="1:8">
      <c r="A43" s="164">
        <v>2353100000</v>
      </c>
      <c r="B43" s="164"/>
      <c r="C43" s="187" t="s">
        <v>425</v>
      </c>
      <c r="D43" s="187"/>
      <c r="E43" s="187"/>
      <c r="F43" s="187"/>
      <c r="G43" s="32">
        <f>G45+G46+G47+G48</f>
        <v>121783</v>
      </c>
      <c r="H43" s="26"/>
    </row>
    <row r="44" spans="1:8" ht="15">
      <c r="A44" s="188"/>
      <c r="B44" s="194"/>
      <c r="C44" s="196" t="s">
        <v>419</v>
      </c>
      <c r="D44" s="197"/>
      <c r="E44" s="197"/>
      <c r="F44" s="197"/>
      <c r="G44" s="32"/>
      <c r="H44" s="26"/>
    </row>
    <row r="45" spans="1:8" ht="27" customHeight="1">
      <c r="A45" s="188"/>
      <c r="B45" s="194"/>
      <c r="C45" s="169" t="s">
        <v>426</v>
      </c>
      <c r="D45" s="169"/>
      <c r="E45" s="169"/>
      <c r="F45" s="169"/>
      <c r="G45" s="32">
        <v>23160</v>
      </c>
      <c r="H45" s="26"/>
    </row>
    <row r="46" spans="1:8" ht="15">
      <c r="A46" s="188"/>
      <c r="B46" s="194"/>
      <c r="C46" s="169" t="s">
        <v>427</v>
      </c>
      <c r="D46" s="169"/>
      <c r="E46" s="169"/>
      <c r="F46" s="169"/>
      <c r="G46" s="32">
        <v>44940</v>
      </c>
      <c r="H46" s="26"/>
    </row>
    <row r="47" spans="1:8" ht="52.5" customHeight="1">
      <c r="A47" s="188"/>
      <c r="B47" s="194"/>
      <c r="C47" s="169" t="s">
        <v>428</v>
      </c>
      <c r="D47" s="169"/>
      <c r="E47" s="169"/>
      <c r="F47" s="169"/>
      <c r="G47" s="32">
        <v>42750</v>
      </c>
      <c r="H47" s="26"/>
    </row>
    <row r="48" spans="1:8" ht="12.75" customHeight="1">
      <c r="A48" s="188"/>
      <c r="B48" s="194"/>
      <c r="C48" s="169" t="s">
        <v>598</v>
      </c>
      <c r="D48" s="169"/>
      <c r="E48" s="169"/>
      <c r="F48" s="169"/>
      <c r="G48" s="32">
        <v>10933</v>
      </c>
      <c r="H48" s="26"/>
    </row>
    <row r="49" spans="1:8">
      <c r="A49" s="164" t="s">
        <v>430</v>
      </c>
      <c r="B49" s="164"/>
      <c r="C49" s="187" t="s">
        <v>431</v>
      </c>
      <c r="D49" s="187"/>
      <c r="E49" s="187"/>
      <c r="F49" s="187"/>
      <c r="G49" s="32">
        <f>G51+G52</f>
        <v>33356</v>
      </c>
      <c r="H49" s="26"/>
    </row>
    <row r="50" spans="1:8" ht="15">
      <c r="A50" s="188"/>
      <c r="B50" s="194"/>
      <c r="C50" s="196" t="s">
        <v>419</v>
      </c>
      <c r="D50" s="197"/>
      <c r="E50" s="197"/>
      <c r="F50" s="197"/>
      <c r="G50" s="32"/>
      <c r="H50" s="26"/>
    </row>
    <row r="51" spans="1:8" ht="25.5" customHeight="1">
      <c r="A51" s="188"/>
      <c r="B51" s="194"/>
      <c r="C51" s="169" t="s">
        <v>426</v>
      </c>
      <c r="D51" s="195"/>
      <c r="E51" s="195"/>
      <c r="F51" s="195"/>
      <c r="G51" s="32">
        <v>23160</v>
      </c>
      <c r="H51" s="26"/>
    </row>
    <row r="52" spans="1:8" ht="15">
      <c r="A52" s="188"/>
      <c r="B52" s="194"/>
      <c r="C52" s="180" t="s">
        <v>429</v>
      </c>
      <c r="D52" s="189"/>
      <c r="E52" s="189"/>
      <c r="F52" s="190"/>
      <c r="G52" s="32">
        <v>10196</v>
      </c>
      <c r="H52" s="26"/>
    </row>
    <row r="53" spans="1:8">
      <c r="A53" s="164" t="s">
        <v>432</v>
      </c>
      <c r="B53" s="164"/>
      <c r="C53" s="187" t="s">
        <v>433</v>
      </c>
      <c r="D53" s="187"/>
      <c r="E53" s="187"/>
      <c r="F53" s="187"/>
      <c r="G53" s="32">
        <f>G55+G56+G57+G58+G59</f>
        <v>770079</v>
      </c>
      <c r="H53" s="26"/>
    </row>
    <row r="54" spans="1:8" ht="15">
      <c r="A54" s="188"/>
      <c r="B54" s="194"/>
      <c r="C54" s="196" t="s">
        <v>419</v>
      </c>
      <c r="D54" s="197"/>
      <c r="E54" s="197"/>
      <c r="F54" s="197"/>
      <c r="G54" s="32"/>
      <c r="H54" s="26"/>
    </row>
    <row r="55" spans="1:8" ht="27" customHeight="1">
      <c r="A55" s="188"/>
      <c r="B55" s="194"/>
      <c r="C55" s="169" t="s">
        <v>426</v>
      </c>
      <c r="D55" s="195"/>
      <c r="E55" s="195"/>
      <c r="F55" s="195"/>
      <c r="G55" s="32">
        <v>569028</v>
      </c>
      <c r="H55" s="26"/>
    </row>
    <row r="56" spans="1:8" ht="66.75" customHeight="1">
      <c r="A56" s="188"/>
      <c r="B56" s="194"/>
      <c r="C56" s="180" t="s">
        <v>429</v>
      </c>
      <c r="D56" s="189"/>
      <c r="E56" s="189"/>
      <c r="F56" s="190"/>
      <c r="G56" s="32">
        <v>60006</v>
      </c>
      <c r="H56" s="26"/>
    </row>
    <row r="57" spans="1:8" ht="15">
      <c r="A57" s="188"/>
      <c r="B57" s="194"/>
      <c r="C57" s="169" t="s">
        <v>427</v>
      </c>
      <c r="D57" s="195"/>
      <c r="E57" s="195"/>
      <c r="F57" s="195"/>
      <c r="G57" s="32">
        <v>98295</v>
      </c>
      <c r="H57" s="26"/>
    </row>
    <row r="58" spans="1:8" ht="53.25" customHeight="1">
      <c r="A58" s="188"/>
      <c r="B58" s="194"/>
      <c r="C58" s="169" t="s">
        <v>434</v>
      </c>
      <c r="D58" s="195"/>
      <c r="E58" s="195"/>
      <c r="F58" s="195"/>
      <c r="G58" s="32">
        <v>42750</v>
      </c>
      <c r="H58" s="26"/>
    </row>
    <row r="59" spans="1:8" ht="64.5" hidden="1" customHeight="1">
      <c r="A59" s="188"/>
      <c r="B59" s="194"/>
      <c r="C59" s="169" t="s">
        <v>491</v>
      </c>
      <c r="D59" s="195"/>
      <c r="E59" s="195"/>
      <c r="F59" s="195"/>
      <c r="G59" s="32"/>
      <c r="H59" s="26"/>
    </row>
    <row r="60" spans="1:8" s="34" customFormat="1" ht="15">
      <c r="A60" s="192">
        <v>2350500000</v>
      </c>
      <c r="B60" s="193"/>
      <c r="C60" s="169" t="s">
        <v>602</v>
      </c>
      <c r="D60" s="195"/>
      <c r="E60" s="195"/>
      <c r="F60" s="195"/>
      <c r="G60" s="31">
        <f>G61</f>
        <v>12526</v>
      </c>
      <c r="H60" s="33"/>
    </row>
    <row r="61" spans="1:8" ht="24" customHeight="1">
      <c r="A61" s="192"/>
      <c r="B61" s="193"/>
      <c r="C61" s="169" t="s">
        <v>598</v>
      </c>
      <c r="D61" s="169"/>
      <c r="E61" s="169"/>
      <c r="F61" s="169"/>
      <c r="G61" s="32">
        <v>12526</v>
      </c>
      <c r="H61" s="26"/>
    </row>
    <row r="62" spans="1:8">
      <c r="A62" s="164" t="s">
        <v>435</v>
      </c>
      <c r="B62" s="164"/>
      <c r="C62" s="164"/>
      <c r="D62" s="164"/>
      <c r="E62" s="164"/>
      <c r="F62" s="164"/>
      <c r="G62" s="164"/>
      <c r="H62" s="26"/>
    </row>
    <row r="63" spans="1:8" ht="26.25" customHeight="1">
      <c r="A63" s="191">
        <v>41033300</v>
      </c>
      <c r="B63" s="191"/>
      <c r="C63" s="186" t="s">
        <v>612</v>
      </c>
      <c r="D63" s="186"/>
      <c r="E63" s="186"/>
      <c r="F63" s="186"/>
      <c r="G63" s="35">
        <f>G64</f>
        <v>1218100</v>
      </c>
      <c r="H63" s="26"/>
    </row>
    <row r="64" spans="1:8" ht="27.75" customHeight="1">
      <c r="A64" s="164" t="s">
        <v>414</v>
      </c>
      <c r="B64" s="164"/>
      <c r="C64" s="169" t="s">
        <v>415</v>
      </c>
      <c r="D64" s="195"/>
      <c r="E64" s="195"/>
      <c r="F64" s="195"/>
      <c r="G64" s="36">
        <v>1218100</v>
      </c>
      <c r="H64" s="26"/>
    </row>
    <row r="65" spans="1:8" ht="29.25" customHeight="1">
      <c r="A65" s="191">
        <v>41051100</v>
      </c>
      <c r="B65" s="191"/>
      <c r="C65" s="186" t="s">
        <v>524</v>
      </c>
      <c r="D65" s="186"/>
      <c r="E65" s="186"/>
      <c r="F65" s="186"/>
      <c r="G65" s="35">
        <f>G66</f>
        <v>1463155</v>
      </c>
      <c r="H65" s="26"/>
    </row>
    <row r="66" spans="1:8" ht="15" customHeight="1">
      <c r="A66" s="188">
        <v>2310000000</v>
      </c>
      <c r="B66" s="194"/>
      <c r="C66" s="169" t="s">
        <v>417</v>
      </c>
      <c r="D66" s="195"/>
      <c r="E66" s="195"/>
      <c r="F66" s="195"/>
      <c r="G66" s="36">
        <v>1463155</v>
      </c>
      <c r="H66" s="26"/>
    </row>
    <row r="67" spans="1:8">
      <c r="A67" s="191" t="s">
        <v>397</v>
      </c>
      <c r="B67" s="191"/>
      <c r="C67" s="186" t="s">
        <v>12</v>
      </c>
      <c r="D67" s="186"/>
      <c r="E67" s="186"/>
      <c r="F67" s="186"/>
      <c r="G67" s="35">
        <f>G70+G68</f>
        <v>350000</v>
      </c>
      <c r="H67" s="26"/>
    </row>
    <row r="68" spans="1:8">
      <c r="A68" s="164">
        <v>2353100000</v>
      </c>
      <c r="B68" s="164"/>
      <c r="C68" s="187" t="s">
        <v>425</v>
      </c>
      <c r="D68" s="187"/>
      <c r="E68" s="187"/>
      <c r="F68" s="187"/>
      <c r="G68" s="36">
        <f>G69</f>
        <v>170000</v>
      </c>
      <c r="H68" s="26"/>
    </row>
    <row r="69" spans="1:8" ht="64.5" customHeight="1">
      <c r="A69" s="188"/>
      <c r="B69" s="172"/>
      <c r="C69" s="180" t="s">
        <v>491</v>
      </c>
      <c r="D69" s="189"/>
      <c r="E69" s="189"/>
      <c r="F69" s="190"/>
      <c r="G69" s="36">
        <v>170000</v>
      </c>
      <c r="H69" s="26"/>
    </row>
    <row r="70" spans="1:8">
      <c r="A70" s="164" t="s">
        <v>432</v>
      </c>
      <c r="B70" s="164"/>
      <c r="C70" s="187" t="s">
        <v>433</v>
      </c>
      <c r="D70" s="187"/>
      <c r="E70" s="187"/>
      <c r="F70" s="187"/>
      <c r="G70" s="36">
        <f>G71+G72</f>
        <v>180000</v>
      </c>
      <c r="H70" s="26"/>
    </row>
    <row r="71" spans="1:8" ht="63" customHeight="1">
      <c r="A71" s="188"/>
      <c r="B71" s="172"/>
      <c r="C71" s="180" t="s">
        <v>491</v>
      </c>
      <c r="D71" s="189"/>
      <c r="E71" s="189"/>
      <c r="F71" s="190"/>
      <c r="G71" s="36">
        <v>180000</v>
      </c>
      <c r="H71" s="26"/>
    </row>
    <row r="72" spans="1:8">
      <c r="A72" s="188"/>
      <c r="B72" s="172"/>
      <c r="C72" s="180" t="s">
        <v>436</v>
      </c>
      <c r="D72" s="189"/>
      <c r="E72" s="189"/>
      <c r="F72" s="190"/>
      <c r="G72" s="36"/>
      <c r="H72" s="26"/>
    </row>
    <row r="73" spans="1:8">
      <c r="A73" s="164" t="s">
        <v>13</v>
      </c>
      <c r="B73" s="164"/>
      <c r="C73" s="186" t="s">
        <v>437</v>
      </c>
      <c r="D73" s="186"/>
      <c r="E73" s="186"/>
      <c r="F73" s="186"/>
      <c r="G73" s="37">
        <f>G74+G75</f>
        <v>54349498</v>
      </c>
      <c r="H73" s="26"/>
    </row>
    <row r="74" spans="1:8">
      <c r="A74" s="164" t="s">
        <v>13</v>
      </c>
      <c r="B74" s="164"/>
      <c r="C74" s="187" t="s">
        <v>438</v>
      </c>
      <c r="D74" s="187"/>
      <c r="E74" s="187"/>
      <c r="F74" s="187"/>
      <c r="G74" s="37">
        <f>G13+G17+G19+G23+G33+G27+G15+G31+G21+G29+G25</f>
        <v>51318243</v>
      </c>
      <c r="H74" s="26"/>
    </row>
    <row r="75" spans="1:8">
      <c r="A75" s="164" t="s">
        <v>13</v>
      </c>
      <c r="B75" s="164"/>
      <c r="C75" s="187" t="s">
        <v>439</v>
      </c>
      <c r="D75" s="187"/>
      <c r="E75" s="187"/>
      <c r="F75" s="187"/>
      <c r="G75" s="37">
        <f>G67+G63+G65</f>
        <v>3031255</v>
      </c>
      <c r="H75" s="26"/>
    </row>
    <row r="76" spans="1:8" ht="23.1" customHeight="1">
      <c r="A76" s="183" t="s">
        <v>440</v>
      </c>
      <c r="B76" s="183"/>
      <c r="C76" s="183"/>
      <c r="D76" s="183"/>
      <c r="E76" s="183"/>
      <c r="F76" s="183"/>
      <c r="G76" s="183"/>
      <c r="H76" s="26"/>
    </row>
    <row r="77" spans="1:8" ht="14.25" customHeight="1">
      <c r="A77" s="38"/>
      <c r="B77" s="38"/>
      <c r="C77" s="38"/>
      <c r="D77" s="38"/>
      <c r="E77" s="38"/>
      <c r="F77" s="38"/>
      <c r="G77" s="39" t="s">
        <v>2</v>
      </c>
      <c r="H77" s="26"/>
    </row>
    <row r="78" spans="1:8" ht="75.75" customHeight="1">
      <c r="A78" s="184" t="s">
        <v>441</v>
      </c>
      <c r="B78" s="184"/>
      <c r="C78" s="29" t="s">
        <v>442</v>
      </c>
      <c r="D78" s="184" t="s">
        <v>443</v>
      </c>
      <c r="E78" s="184"/>
      <c r="F78" s="184"/>
      <c r="G78" s="29" t="s">
        <v>245</v>
      </c>
      <c r="H78" s="26"/>
    </row>
    <row r="79" spans="1:8" ht="12" customHeight="1">
      <c r="A79" s="185" t="s">
        <v>5</v>
      </c>
      <c r="B79" s="185"/>
      <c r="C79" s="40" t="s">
        <v>6</v>
      </c>
      <c r="D79" s="185" t="s">
        <v>7</v>
      </c>
      <c r="E79" s="185"/>
      <c r="F79" s="185"/>
      <c r="G79" s="40" t="s">
        <v>8</v>
      </c>
      <c r="H79" s="26"/>
    </row>
    <row r="80" spans="1:8">
      <c r="A80" s="164" t="s">
        <v>444</v>
      </c>
      <c r="B80" s="164"/>
      <c r="C80" s="164"/>
      <c r="D80" s="164"/>
      <c r="E80" s="164"/>
      <c r="F80" s="164"/>
      <c r="G80" s="164"/>
      <c r="H80" s="26"/>
    </row>
    <row r="81" spans="1:8" ht="13.5">
      <c r="A81" s="171">
        <v>3719770</v>
      </c>
      <c r="B81" s="175"/>
      <c r="C81" s="41">
        <v>9770</v>
      </c>
      <c r="D81" s="176" t="s">
        <v>12</v>
      </c>
      <c r="E81" s="177"/>
      <c r="F81" s="178"/>
      <c r="G81" s="42">
        <f>G82</f>
        <v>260000</v>
      </c>
      <c r="H81" s="26"/>
    </row>
    <row r="82" spans="1:8">
      <c r="A82" s="179">
        <v>2357300000</v>
      </c>
      <c r="B82" s="172"/>
      <c r="C82" s="43"/>
      <c r="D82" s="180" t="s">
        <v>520</v>
      </c>
      <c r="E82" s="181"/>
      <c r="F82" s="182"/>
      <c r="G82" s="36">
        <v>260000</v>
      </c>
      <c r="H82" s="26"/>
    </row>
    <row r="83" spans="1:8" hidden="1">
      <c r="A83" s="171">
        <v>3719800</v>
      </c>
      <c r="B83" s="175"/>
      <c r="C83" s="41">
        <v>9800</v>
      </c>
      <c r="D83" s="176" t="s">
        <v>16</v>
      </c>
      <c r="E83" s="177"/>
      <c r="F83" s="178"/>
      <c r="G83" s="35">
        <f>G88</f>
        <v>0</v>
      </c>
      <c r="H83" s="26"/>
    </row>
    <row r="84" spans="1:8" ht="13.5" hidden="1">
      <c r="A84" s="158" t="s">
        <v>445</v>
      </c>
      <c r="B84" s="159"/>
      <c r="C84" s="159"/>
      <c r="D84" s="159"/>
      <c r="E84" s="159"/>
      <c r="F84" s="160"/>
      <c r="G84" s="44"/>
      <c r="H84" s="26"/>
    </row>
    <row r="85" spans="1:8" ht="13.5" hidden="1">
      <c r="A85" s="158" t="s">
        <v>446</v>
      </c>
      <c r="B85" s="159"/>
      <c r="C85" s="159"/>
      <c r="D85" s="159"/>
      <c r="E85" s="159"/>
      <c r="F85" s="160"/>
      <c r="G85" s="44"/>
      <c r="H85" s="26"/>
    </row>
    <row r="86" spans="1:8" ht="13.5" hidden="1">
      <c r="A86" s="158" t="s">
        <v>447</v>
      </c>
      <c r="B86" s="159"/>
      <c r="C86" s="159"/>
      <c r="D86" s="159"/>
      <c r="E86" s="159"/>
      <c r="F86" s="160"/>
      <c r="G86" s="44"/>
      <c r="H86" s="26"/>
    </row>
    <row r="87" spans="1:8" ht="13.5" hidden="1">
      <c r="A87" s="158" t="s">
        <v>448</v>
      </c>
      <c r="B87" s="159"/>
      <c r="C87" s="159"/>
      <c r="D87" s="159"/>
      <c r="E87" s="159"/>
      <c r="F87" s="160"/>
      <c r="G87" s="36"/>
      <c r="H87" s="26"/>
    </row>
    <row r="88" spans="1:8" hidden="1">
      <c r="A88" s="167">
        <v>9900000000</v>
      </c>
      <c r="B88" s="168"/>
      <c r="C88" s="43"/>
      <c r="D88" s="169" t="s">
        <v>415</v>
      </c>
      <c r="E88" s="170"/>
      <c r="F88" s="170"/>
      <c r="G88" s="36">
        <f>G84+G85+G86+G87</f>
        <v>0</v>
      </c>
      <c r="H88" s="26"/>
    </row>
    <row r="89" spans="1:8" ht="11.25" customHeight="1">
      <c r="A89" s="164" t="s">
        <v>449</v>
      </c>
      <c r="B89" s="164"/>
      <c r="C89" s="164"/>
      <c r="D89" s="164"/>
      <c r="E89" s="164"/>
      <c r="F89" s="164"/>
      <c r="G89" s="164"/>
      <c r="H89" s="26"/>
    </row>
    <row r="90" spans="1:8" hidden="1">
      <c r="A90" s="154">
        <v>3719770</v>
      </c>
      <c r="B90" s="155"/>
      <c r="C90" s="41">
        <v>9770</v>
      </c>
      <c r="D90" s="156" t="s">
        <v>12</v>
      </c>
      <c r="E90" s="157"/>
      <c r="F90" s="157"/>
      <c r="G90" s="35">
        <f>G91</f>
        <v>0</v>
      </c>
      <c r="H90" s="26"/>
    </row>
    <row r="91" spans="1:8" ht="13.5" hidden="1">
      <c r="A91" s="165" t="s">
        <v>450</v>
      </c>
      <c r="B91" s="166"/>
      <c r="C91" s="166"/>
      <c r="D91" s="166"/>
      <c r="E91" s="166"/>
      <c r="F91" s="166"/>
      <c r="G91" s="36">
        <v>0</v>
      </c>
      <c r="H91" s="26"/>
    </row>
    <row r="92" spans="1:8" hidden="1">
      <c r="A92" s="167">
        <v>2310000000</v>
      </c>
      <c r="B92" s="168"/>
      <c r="C92" s="43"/>
      <c r="D92" s="169" t="s">
        <v>417</v>
      </c>
      <c r="E92" s="170"/>
      <c r="F92" s="170"/>
      <c r="G92" s="36">
        <f>G91</f>
        <v>0</v>
      </c>
      <c r="H92" s="26"/>
    </row>
    <row r="93" spans="1:8" ht="39" hidden="1" customHeight="1">
      <c r="A93" s="154">
        <v>3719800</v>
      </c>
      <c r="B93" s="155"/>
      <c r="C93" s="41">
        <v>9800</v>
      </c>
      <c r="D93" s="156" t="s">
        <v>16</v>
      </c>
      <c r="E93" s="157"/>
      <c r="F93" s="157"/>
      <c r="G93" s="35">
        <f>G94+G95+G96+G97</f>
        <v>0</v>
      </c>
      <c r="H93" s="26"/>
    </row>
    <row r="94" spans="1:8" ht="39" hidden="1" customHeight="1">
      <c r="A94" s="158" t="s">
        <v>451</v>
      </c>
      <c r="B94" s="159"/>
      <c r="C94" s="159"/>
      <c r="D94" s="159"/>
      <c r="E94" s="159"/>
      <c r="F94" s="160"/>
      <c r="G94" s="44"/>
      <c r="H94" s="26"/>
    </row>
    <row r="95" spans="1:8" ht="39" hidden="1" customHeight="1">
      <c r="A95" s="161" t="s">
        <v>452</v>
      </c>
      <c r="B95" s="162"/>
      <c r="C95" s="162"/>
      <c r="D95" s="162"/>
      <c r="E95" s="162"/>
      <c r="F95" s="163"/>
      <c r="G95" s="44"/>
      <c r="H95" s="26"/>
    </row>
    <row r="96" spans="1:8" ht="27.75" hidden="1" customHeight="1">
      <c r="A96" s="158" t="s">
        <v>445</v>
      </c>
      <c r="B96" s="159"/>
      <c r="C96" s="159"/>
      <c r="D96" s="159"/>
      <c r="E96" s="159"/>
      <c r="F96" s="160"/>
      <c r="G96" s="44"/>
      <c r="H96" s="26"/>
    </row>
    <row r="97" spans="1:8" ht="39" hidden="1" customHeight="1">
      <c r="A97" s="158" t="s">
        <v>453</v>
      </c>
      <c r="B97" s="159"/>
      <c r="C97" s="159"/>
      <c r="D97" s="159"/>
      <c r="E97" s="159"/>
      <c r="F97" s="160"/>
      <c r="G97" s="44"/>
      <c r="H97" s="26"/>
    </row>
    <row r="98" spans="1:8" hidden="1">
      <c r="A98" s="167">
        <v>9900000000</v>
      </c>
      <c r="B98" s="168"/>
      <c r="C98" s="43"/>
      <c r="D98" s="169" t="s">
        <v>415</v>
      </c>
      <c r="E98" s="170"/>
      <c r="F98" s="170"/>
      <c r="G98" s="36">
        <f>G93</f>
        <v>0</v>
      </c>
      <c r="H98" s="26"/>
    </row>
    <row r="99" spans="1:8">
      <c r="A99" s="171" t="s">
        <v>15</v>
      </c>
      <c r="B99" s="172"/>
      <c r="C99" s="41" t="s">
        <v>15</v>
      </c>
      <c r="D99" s="156" t="s">
        <v>454</v>
      </c>
      <c r="E99" s="157"/>
      <c r="F99" s="157"/>
      <c r="G99" s="35">
        <f>G100+G101</f>
        <v>260000</v>
      </c>
      <c r="H99" s="26"/>
    </row>
    <row r="100" spans="1:8">
      <c r="A100" s="171" t="s">
        <v>15</v>
      </c>
      <c r="B100" s="172"/>
      <c r="C100" s="41" t="s">
        <v>15</v>
      </c>
      <c r="D100" s="156" t="s">
        <v>438</v>
      </c>
      <c r="E100" s="157"/>
      <c r="F100" s="157"/>
      <c r="G100" s="35">
        <f>G81+G83</f>
        <v>260000</v>
      </c>
      <c r="H100" s="26"/>
    </row>
    <row r="101" spans="1:8">
      <c r="A101" s="171" t="s">
        <v>15</v>
      </c>
      <c r="B101" s="172"/>
      <c r="C101" s="41" t="s">
        <v>15</v>
      </c>
      <c r="D101" s="156" t="s">
        <v>439</v>
      </c>
      <c r="E101" s="157"/>
      <c r="F101" s="157"/>
      <c r="G101" s="35">
        <f>G90+G93</f>
        <v>0</v>
      </c>
      <c r="H101" s="26"/>
    </row>
    <row r="102" spans="1:8">
      <c r="A102" s="45"/>
      <c r="B102" s="46"/>
      <c r="C102" s="45"/>
      <c r="D102" s="47"/>
      <c r="E102" s="48"/>
      <c r="F102" s="48"/>
      <c r="G102" s="49"/>
      <c r="H102" s="26"/>
    </row>
    <row r="103" spans="1:8" ht="17.100000000000001" customHeight="1">
      <c r="A103" s="173"/>
      <c r="B103" s="173"/>
      <c r="C103" s="173"/>
      <c r="D103" s="173"/>
      <c r="E103" s="173"/>
      <c r="F103" s="173"/>
      <c r="G103" s="173"/>
      <c r="H103" s="26"/>
    </row>
    <row r="104" spans="1:8" ht="15.95" customHeight="1">
      <c r="A104" s="26"/>
      <c r="B104" s="174" t="s">
        <v>232</v>
      </c>
      <c r="C104" s="174"/>
      <c r="D104" s="174"/>
      <c r="E104" s="26"/>
      <c r="F104" s="174" t="s">
        <v>233</v>
      </c>
      <c r="G104" s="174"/>
      <c r="H104" s="26"/>
    </row>
  </sheetData>
  <mergeCells count="179">
    <mergeCell ref="A65:B65"/>
    <mergeCell ref="C65:F65"/>
    <mergeCell ref="A66:B66"/>
    <mergeCell ref="C66:F66"/>
    <mergeCell ref="E1:G1"/>
    <mergeCell ref="E2:G2"/>
    <mergeCell ref="E3:G3"/>
    <mergeCell ref="E4:G4"/>
    <mergeCell ref="A5:G5"/>
    <mergeCell ref="A6:G6"/>
    <mergeCell ref="A12:G12"/>
    <mergeCell ref="A13:B13"/>
    <mergeCell ref="C13:F13"/>
    <mergeCell ref="A14:B14"/>
    <mergeCell ref="C14:F14"/>
    <mergeCell ref="A15:B15"/>
    <mergeCell ref="C15:F15"/>
    <mergeCell ref="D7:E7"/>
    <mergeCell ref="A8:G8"/>
    <mergeCell ref="A10:B10"/>
    <mergeCell ref="C10:F10"/>
    <mergeCell ref="A11:B11"/>
    <mergeCell ref="C11:F11"/>
    <mergeCell ref="A19:B19"/>
    <mergeCell ref="C19:F19"/>
    <mergeCell ref="A20:B20"/>
    <mergeCell ref="C20:F20"/>
    <mergeCell ref="A21:B21"/>
    <mergeCell ref="C21:F21"/>
    <mergeCell ref="A16:B16"/>
    <mergeCell ref="C16:F16"/>
    <mergeCell ref="A17:B17"/>
    <mergeCell ref="C17:F17"/>
    <mergeCell ref="A18:B18"/>
    <mergeCell ref="C18:F18"/>
    <mergeCell ref="A27:B27"/>
    <mergeCell ref="C27:F27"/>
    <mergeCell ref="A28:B28"/>
    <mergeCell ref="C28:F28"/>
    <mergeCell ref="A31:B31"/>
    <mergeCell ref="C31:F31"/>
    <mergeCell ref="A22:B22"/>
    <mergeCell ref="C22:F22"/>
    <mergeCell ref="A23:B23"/>
    <mergeCell ref="C23:F23"/>
    <mergeCell ref="A24:B24"/>
    <mergeCell ref="C24:F24"/>
    <mergeCell ref="A29:B29"/>
    <mergeCell ref="A30:B30"/>
    <mergeCell ref="C30:F30"/>
    <mergeCell ref="C29:F29"/>
    <mergeCell ref="A25:B25"/>
    <mergeCell ref="C25:F25"/>
    <mergeCell ref="A26:B26"/>
    <mergeCell ref="C26:F26"/>
    <mergeCell ref="A35:B35"/>
    <mergeCell ref="C35:F35"/>
    <mergeCell ref="A36:B36"/>
    <mergeCell ref="C36:F36"/>
    <mergeCell ref="A37:B37"/>
    <mergeCell ref="C37:F37"/>
    <mergeCell ref="A32:B32"/>
    <mergeCell ref="C32:F32"/>
    <mergeCell ref="A33:B33"/>
    <mergeCell ref="C33:F33"/>
    <mergeCell ref="A34:B34"/>
    <mergeCell ref="C34:F34"/>
    <mergeCell ref="A41:B41"/>
    <mergeCell ref="C41:F41"/>
    <mergeCell ref="A43:B43"/>
    <mergeCell ref="C43:F43"/>
    <mergeCell ref="A44:B44"/>
    <mergeCell ref="C44:F44"/>
    <mergeCell ref="A38:B38"/>
    <mergeCell ref="C38:F38"/>
    <mergeCell ref="A39:B39"/>
    <mergeCell ref="C39:F39"/>
    <mergeCell ref="A40:B40"/>
    <mergeCell ref="C40:F40"/>
    <mergeCell ref="A42:B42"/>
    <mergeCell ref="C42:F42"/>
    <mergeCell ref="A48:B48"/>
    <mergeCell ref="C48:F48"/>
    <mergeCell ref="A49:B49"/>
    <mergeCell ref="C49:F49"/>
    <mergeCell ref="A50:B50"/>
    <mergeCell ref="C50:F50"/>
    <mergeCell ref="A45:B45"/>
    <mergeCell ref="C45:F45"/>
    <mergeCell ref="A46:B46"/>
    <mergeCell ref="C46:F46"/>
    <mergeCell ref="A47:B47"/>
    <mergeCell ref="C47:F47"/>
    <mergeCell ref="A54:B54"/>
    <mergeCell ref="C54:F54"/>
    <mergeCell ref="A55:B55"/>
    <mergeCell ref="C55:F55"/>
    <mergeCell ref="A56:B56"/>
    <mergeCell ref="C56:F56"/>
    <mergeCell ref="A51:B51"/>
    <mergeCell ref="C51:F51"/>
    <mergeCell ref="A52:B52"/>
    <mergeCell ref="C52:F52"/>
    <mergeCell ref="A53:B53"/>
    <mergeCell ref="C53:F53"/>
    <mergeCell ref="A61:B61"/>
    <mergeCell ref="C61:F61"/>
    <mergeCell ref="A62:G62"/>
    <mergeCell ref="A63:B63"/>
    <mergeCell ref="C63:F63"/>
    <mergeCell ref="A64:B64"/>
    <mergeCell ref="C64:F64"/>
    <mergeCell ref="A57:B57"/>
    <mergeCell ref="C57:F57"/>
    <mergeCell ref="A58:B58"/>
    <mergeCell ref="C58:F58"/>
    <mergeCell ref="A60:B60"/>
    <mergeCell ref="C60:F60"/>
    <mergeCell ref="A59:B59"/>
    <mergeCell ref="C59:F59"/>
    <mergeCell ref="A70:B70"/>
    <mergeCell ref="C70:F70"/>
    <mergeCell ref="A71:B71"/>
    <mergeCell ref="C71:F71"/>
    <mergeCell ref="A72:B72"/>
    <mergeCell ref="C72:F72"/>
    <mergeCell ref="A67:B67"/>
    <mergeCell ref="C67:F67"/>
    <mergeCell ref="A68:B68"/>
    <mergeCell ref="C68:F68"/>
    <mergeCell ref="A69:B69"/>
    <mergeCell ref="C69:F69"/>
    <mergeCell ref="A76:G76"/>
    <mergeCell ref="A78:B78"/>
    <mergeCell ref="D78:F78"/>
    <mergeCell ref="A79:B79"/>
    <mergeCell ref="D79:F79"/>
    <mergeCell ref="A80:G80"/>
    <mergeCell ref="A73:B73"/>
    <mergeCell ref="C73:F73"/>
    <mergeCell ref="A74:B74"/>
    <mergeCell ref="C74:F74"/>
    <mergeCell ref="A75:B75"/>
    <mergeCell ref="C75:F75"/>
    <mergeCell ref="A84:F84"/>
    <mergeCell ref="A85:F85"/>
    <mergeCell ref="A86:F86"/>
    <mergeCell ref="A87:F87"/>
    <mergeCell ref="A88:B88"/>
    <mergeCell ref="D88:F88"/>
    <mergeCell ref="A81:B81"/>
    <mergeCell ref="D81:F81"/>
    <mergeCell ref="A82:B82"/>
    <mergeCell ref="D82:F82"/>
    <mergeCell ref="A83:B83"/>
    <mergeCell ref="D83:F83"/>
    <mergeCell ref="A101:B101"/>
    <mergeCell ref="D101:F101"/>
    <mergeCell ref="A103:G103"/>
    <mergeCell ref="B104:D104"/>
    <mergeCell ref="F104:G104"/>
    <mergeCell ref="A98:B98"/>
    <mergeCell ref="D98:F98"/>
    <mergeCell ref="A99:B99"/>
    <mergeCell ref="D99:F99"/>
    <mergeCell ref="A100:B100"/>
    <mergeCell ref="D100:F100"/>
    <mergeCell ref="A93:B93"/>
    <mergeCell ref="D93:F93"/>
    <mergeCell ref="A94:F94"/>
    <mergeCell ref="A95:F95"/>
    <mergeCell ref="A96:F96"/>
    <mergeCell ref="A97:F97"/>
    <mergeCell ref="A89:G89"/>
    <mergeCell ref="A90:B90"/>
    <mergeCell ref="D90:F90"/>
    <mergeCell ref="A91:F91"/>
    <mergeCell ref="A92:B92"/>
    <mergeCell ref="D92:F92"/>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8E32-C726-4940-9706-FC754C9CB0F4}">
  <dimension ref="A1:Q149"/>
  <sheetViews>
    <sheetView topLeftCell="B113" zoomScale="130" zoomScaleNormal="130" workbookViewId="0">
      <selection activeCell="G19" sqref="G19"/>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 bestFit="1" customWidth="1"/>
    <col min="14" max="15" width="8.85546875" hidden="1" customWidth="1"/>
    <col min="17" max="17" width="11.7109375" bestFit="1" customWidth="1"/>
  </cols>
  <sheetData>
    <row r="1" spans="1:14" ht="9" customHeight="1">
      <c r="A1" s="1"/>
      <c r="B1" s="1"/>
      <c r="C1" s="1"/>
      <c r="D1" s="1"/>
      <c r="E1" s="1"/>
      <c r="F1" s="1"/>
      <c r="G1" s="1"/>
      <c r="H1" s="1"/>
      <c r="I1" s="138" t="s">
        <v>521</v>
      </c>
      <c r="J1" s="138"/>
      <c r="K1" s="138"/>
      <c r="L1" s="138"/>
      <c r="M1" s="138"/>
      <c r="N1" s="1"/>
    </row>
    <row r="2" spans="1:14" ht="22.5" customHeight="1">
      <c r="A2" s="1"/>
      <c r="B2" s="1"/>
      <c r="C2" s="1"/>
      <c r="D2" s="1"/>
      <c r="E2" s="1"/>
      <c r="F2" s="1"/>
      <c r="G2" s="1"/>
      <c r="H2" s="1"/>
      <c r="I2" s="139" t="s">
        <v>610</v>
      </c>
      <c r="J2" s="139"/>
      <c r="K2" s="139"/>
      <c r="L2" s="139"/>
      <c r="M2" s="139"/>
      <c r="N2" s="1"/>
    </row>
    <row r="3" spans="1:14" ht="9" customHeight="1">
      <c r="A3" s="1"/>
      <c r="B3" s="1"/>
      <c r="C3" s="1"/>
      <c r="D3" s="1"/>
      <c r="E3" s="1"/>
      <c r="F3" s="1"/>
      <c r="G3" s="1"/>
      <c r="H3" s="1"/>
      <c r="I3" s="139"/>
      <c r="J3" s="139"/>
      <c r="K3" s="139"/>
      <c r="L3" s="139"/>
      <c r="M3" s="139"/>
      <c r="N3" s="1"/>
    </row>
    <row r="4" spans="1:14" ht="7.5" customHeight="1">
      <c r="A4" s="1"/>
      <c r="B4" s="1"/>
      <c r="C4" s="1"/>
      <c r="D4" s="1"/>
      <c r="E4" s="1"/>
      <c r="F4" s="1"/>
      <c r="G4" s="1"/>
      <c r="H4" s="1"/>
      <c r="I4" s="139"/>
      <c r="J4" s="139"/>
      <c r="K4" s="139"/>
      <c r="L4" s="139"/>
      <c r="M4" s="139"/>
      <c r="N4" s="1"/>
    </row>
    <row r="5" spans="1:14" ht="30.95" customHeight="1">
      <c r="A5" s="1"/>
      <c r="B5" s="137" t="s">
        <v>455</v>
      </c>
      <c r="C5" s="137"/>
      <c r="D5" s="137"/>
      <c r="E5" s="137"/>
      <c r="F5" s="137"/>
      <c r="G5" s="137"/>
      <c r="H5" s="137"/>
      <c r="I5" s="137"/>
      <c r="J5" s="137"/>
      <c r="K5" s="137"/>
      <c r="L5" s="137"/>
      <c r="M5" s="137"/>
      <c r="N5" s="1"/>
    </row>
    <row r="6" spans="1:14" ht="11.1" customHeight="1">
      <c r="A6" s="1"/>
      <c r="B6" s="135" t="s">
        <v>0</v>
      </c>
      <c r="C6" s="135"/>
      <c r="D6" s="135"/>
      <c r="E6" s="135"/>
      <c r="F6" s="1"/>
      <c r="G6" s="1"/>
      <c r="H6" s="1"/>
      <c r="I6" s="1"/>
      <c r="J6" s="1"/>
      <c r="K6" s="1"/>
      <c r="L6" s="1"/>
      <c r="M6" s="1"/>
      <c r="N6" s="1"/>
    </row>
    <row r="7" spans="1:14" ht="12" customHeight="1">
      <c r="A7" s="1"/>
      <c r="B7" s="136" t="s">
        <v>1</v>
      </c>
      <c r="C7" s="136"/>
      <c r="D7" s="136"/>
      <c r="E7" s="136"/>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53" t="s">
        <v>230</v>
      </c>
      <c r="C9" s="153" t="s">
        <v>229</v>
      </c>
      <c r="D9" s="153" t="s">
        <v>228</v>
      </c>
      <c r="E9" s="153" t="s">
        <v>227</v>
      </c>
      <c r="F9" s="153"/>
      <c r="G9" s="153" t="s">
        <v>456</v>
      </c>
      <c r="H9" s="153" t="s">
        <v>457</v>
      </c>
      <c r="I9" s="153"/>
      <c r="J9" s="152" t="s">
        <v>245</v>
      </c>
      <c r="K9" s="152" t="s">
        <v>226</v>
      </c>
      <c r="L9" s="152" t="s">
        <v>3</v>
      </c>
      <c r="M9" s="152"/>
      <c r="N9" s="1"/>
    </row>
    <row r="10" spans="1:14" ht="60.95" customHeight="1">
      <c r="A10" s="1"/>
      <c r="B10" s="153"/>
      <c r="C10" s="153"/>
      <c r="D10" s="153"/>
      <c r="E10" s="153"/>
      <c r="F10" s="153"/>
      <c r="G10" s="153"/>
      <c r="H10" s="153"/>
      <c r="I10" s="153"/>
      <c r="J10" s="152"/>
      <c r="K10" s="152"/>
      <c r="L10" s="9" t="s">
        <v>4</v>
      </c>
      <c r="M10" s="6" t="s">
        <v>224</v>
      </c>
      <c r="N10" s="1"/>
    </row>
    <row r="11" spans="1:14" ht="12" customHeight="1">
      <c r="A11" s="1"/>
      <c r="B11" s="6" t="s">
        <v>5</v>
      </c>
      <c r="C11" s="6" t="s">
        <v>6</v>
      </c>
      <c r="D11" s="6" t="s">
        <v>7</v>
      </c>
      <c r="E11" s="141" t="s">
        <v>8</v>
      </c>
      <c r="F11" s="141"/>
      <c r="G11" s="6" t="s">
        <v>9</v>
      </c>
      <c r="H11" s="141" t="s">
        <v>10</v>
      </c>
      <c r="I11" s="141"/>
      <c r="J11" s="6" t="s">
        <v>218</v>
      </c>
      <c r="K11" s="6" t="s">
        <v>217</v>
      </c>
      <c r="L11" s="6" t="s">
        <v>216</v>
      </c>
      <c r="M11" s="6" t="s">
        <v>215</v>
      </c>
      <c r="N11" s="1"/>
    </row>
    <row r="12" spans="1:14" ht="18" customHeight="1">
      <c r="A12" s="1"/>
      <c r="B12" s="5" t="s">
        <v>208</v>
      </c>
      <c r="C12" s="5" t="s">
        <v>11</v>
      </c>
      <c r="D12" s="3" t="s">
        <v>11</v>
      </c>
      <c r="E12" s="149" t="s">
        <v>206</v>
      </c>
      <c r="F12" s="149"/>
      <c r="G12" s="3" t="s">
        <v>11</v>
      </c>
      <c r="H12" s="216" t="s">
        <v>11</v>
      </c>
      <c r="I12" s="216"/>
      <c r="J12" s="2">
        <f>K12+L12</f>
        <v>32577803</v>
      </c>
      <c r="K12" s="2">
        <f>K13</f>
        <v>28040665</v>
      </c>
      <c r="L12" s="2">
        <f t="shared" ref="L12:M12" si="0">L13</f>
        <v>4537138</v>
      </c>
      <c r="M12" s="2">
        <f t="shared" si="0"/>
        <v>4265032</v>
      </c>
      <c r="N12" s="1"/>
    </row>
    <row r="13" spans="1:14" ht="18" customHeight="1">
      <c r="A13" s="1"/>
      <c r="B13" s="5" t="s">
        <v>207</v>
      </c>
      <c r="C13" s="5" t="s">
        <v>11</v>
      </c>
      <c r="D13" s="3" t="s">
        <v>11</v>
      </c>
      <c r="E13" s="149" t="s">
        <v>206</v>
      </c>
      <c r="F13" s="149"/>
      <c r="G13" s="3" t="s">
        <v>11</v>
      </c>
      <c r="H13" s="216" t="s">
        <v>11</v>
      </c>
      <c r="I13" s="216"/>
      <c r="J13" s="2">
        <f t="shared" ref="J13:J109" si="1">K13+L13</f>
        <v>32577803</v>
      </c>
      <c r="K13" s="2">
        <f>K17+K23+K47+K58+K70+K14</f>
        <v>28040665</v>
      </c>
      <c r="L13" s="2">
        <f>L17+L23+L47+L58+L70+L14</f>
        <v>4537138</v>
      </c>
      <c r="M13" s="2">
        <f>M17+M23+M47+M58+M70+M14</f>
        <v>4265032</v>
      </c>
      <c r="N13" s="1"/>
    </row>
    <row r="14" spans="1:14" ht="18" customHeight="1">
      <c r="A14" s="1"/>
      <c r="B14" s="5" t="s">
        <v>11</v>
      </c>
      <c r="C14" s="53" t="s">
        <v>35</v>
      </c>
      <c r="D14" s="54" t="s">
        <v>11</v>
      </c>
      <c r="E14" s="149" t="s">
        <v>34</v>
      </c>
      <c r="F14" s="149"/>
      <c r="G14" s="3" t="s">
        <v>11</v>
      </c>
      <c r="H14" s="216" t="s">
        <v>11</v>
      </c>
      <c r="I14" s="216"/>
      <c r="J14" s="2">
        <f t="shared" ref="J14:J16" si="2">K14+L14</f>
        <v>1474950</v>
      </c>
      <c r="K14" s="2">
        <f>K15</f>
        <v>684966</v>
      </c>
      <c r="L14" s="2">
        <f t="shared" ref="L14:M15" si="3">L15</f>
        <v>789984</v>
      </c>
      <c r="M14" s="2">
        <f t="shared" si="3"/>
        <v>789984</v>
      </c>
      <c r="N14" s="1"/>
    </row>
    <row r="15" spans="1:14" ht="25.5" customHeight="1">
      <c r="A15" s="1"/>
      <c r="B15" s="19" t="s">
        <v>205</v>
      </c>
      <c r="C15" s="19" t="s">
        <v>32</v>
      </c>
      <c r="D15" s="19" t="s">
        <v>200</v>
      </c>
      <c r="E15" s="150" t="s">
        <v>30</v>
      </c>
      <c r="F15" s="150"/>
      <c r="G15" s="3" t="s">
        <v>11</v>
      </c>
      <c r="H15" s="216" t="s">
        <v>11</v>
      </c>
      <c r="I15" s="216"/>
      <c r="J15" s="2">
        <f t="shared" si="2"/>
        <v>1474950</v>
      </c>
      <c r="K15" s="10">
        <f>K16</f>
        <v>684966</v>
      </c>
      <c r="L15" s="10">
        <f t="shared" si="3"/>
        <v>789984</v>
      </c>
      <c r="M15" s="10">
        <f t="shared" si="3"/>
        <v>789984</v>
      </c>
      <c r="N15" s="1"/>
    </row>
    <row r="16" spans="1:14" ht="32.25" customHeight="1">
      <c r="A16" s="1"/>
      <c r="B16" s="3" t="s">
        <v>11</v>
      </c>
      <c r="C16" s="3" t="s">
        <v>11</v>
      </c>
      <c r="D16" s="3" t="s">
        <v>11</v>
      </c>
      <c r="E16" s="216" t="s">
        <v>11</v>
      </c>
      <c r="F16" s="216"/>
      <c r="G16" s="25" t="s">
        <v>492</v>
      </c>
      <c r="H16" s="150" t="s">
        <v>496</v>
      </c>
      <c r="I16" s="150"/>
      <c r="J16" s="2">
        <f t="shared" si="2"/>
        <v>1474950</v>
      </c>
      <c r="K16" s="10">
        <v>684966</v>
      </c>
      <c r="L16" s="10">
        <v>789984</v>
      </c>
      <c r="M16" s="10">
        <v>789984</v>
      </c>
      <c r="N16" s="1"/>
    </row>
    <row r="17" spans="1:16" ht="14.1" customHeight="1">
      <c r="A17" s="1"/>
      <c r="B17" s="5" t="s">
        <v>11</v>
      </c>
      <c r="C17" s="5" t="s">
        <v>204</v>
      </c>
      <c r="D17" s="3" t="s">
        <v>11</v>
      </c>
      <c r="E17" s="149" t="s">
        <v>203</v>
      </c>
      <c r="F17" s="149"/>
      <c r="G17" s="3" t="s">
        <v>11</v>
      </c>
      <c r="H17" s="216" t="s">
        <v>11</v>
      </c>
      <c r="I17" s="216"/>
      <c r="J17" s="2">
        <f t="shared" si="1"/>
        <v>6571382</v>
      </c>
      <c r="K17" s="2">
        <f>K18+K21</f>
        <v>6191382</v>
      </c>
      <c r="L17" s="2">
        <f t="shared" ref="L17:M17" si="4">L18+L21</f>
        <v>380000</v>
      </c>
      <c r="M17" s="2">
        <f t="shared" si="4"/>
        <v>380000</v>
      </c>
      <c r="N17" s="1"/>
    </row>
    <row r="18" spans="1:16" ht="18" customHeight="1">
      <c r="A18" s="1"/>
      <c r="B18" s="4" t="s">
        <v>202</v>
      </c>
      <c r="C18" s="4" t="s">
        <v>201</v>
      </c>
      <c r="D18" s="4" t="s">
        <v>200</v>
      </c>
      <c r="E18" s="150" t="s">
        <v>199</v>
      </c>
      <c r="F18" s="150"/>
      <c r="G18" s="3" t="s">
        <v>11</v>
      </c>
      <c r="H18" s="216" t="s">
        <v>11</v>
      </c>
      <c r="I18" s="216"/>
      <c r="J18" s="2">
        <f t="shared" si="1"/>
        <v>4600712</v>
      </c>
      <c r="K18" s="10">
        <f>'Додаток 3'!G19</f>
        <v>4220712</v>
      </c>
      <c r="L18" s="10">
        <f>'Додаток 3'!L19</f>
        <v>380000</v>
      </c>
      <c r="M18" s="10">
        <f>'Додаток 3'!M19</f>
        <v>380000</v>
      </c>
      <c r="N18" s="1"/>
      <c r="P18" s="18"/>
    </row>
    <row r="19" spans="1:16" ht="33">
      <c r="A19" s="1"/>
      <c r="B19" s="3" t="s">
        <v>11</v>
      </c>
      <c r="C19" s="3" t="s">
        <v>11</v>
      </c>
      <c r="D19" s="3" t="s">
        <v>11</v>
      </c>
      <c r="E19" s="216" t="s">
        <v>11</v>
      </c>
      <c r="F19" s="216"/>
      <c r="G19" s="25" t="s">
        <v>502</v>
      </c>
      <c r="H19" s="150" t="s">
        <v>497</v>
      </c>
      <c r="I19" s="150"/>
      <c r="J19" s="2">
        <f t="shared" si="1"/>
        <v>4153712</v>
      </c>
      <c r="K19" s="10">
        <v>4103712</v>
      </c>
      <c r="L19" s="10">
        <v>50000</v>
      </c>
      <c r="M19" s="10">
        <v>0</v>
      </c>
      <c r="N19" s="1"/>
    </row>
    <row r="20" spans="1:16" ht="16.5">
      <c r="A20" s="1"/>
      <c r="B20" s="3" t="s">
        <v>11</v>
      </c>
      <c r="C20" s="3" t="s">
        <v>11</v>
      </c>
      <c r="D20" s="3" t="s">
        <v>11</v>
      </c>
      <c r="E20" s="216" t="s">
        <v>11</v>
      </c>
      <c r="F20" s="216"/>
      <c r="G20" s="25" t="s">
        <v>558</v>
      </c>
      <c r="H20" s="150" t="s">
        <v>559</v>
      </c>
      <c r="I20" s="150"/>
      <c r="J20" s="2">
        <f t="shared" ref="J20" si="5">K20+L20</f>
        <v>447000</v>
      </c>
      <c r="K20" s="10">
        <v>117000</v>
      </c>
      <c r="L20" s="10">
        <v>330000</v>
      </c>
      <c r="M20" s="10">
        <v>330000</v>
      </c>
      <c r="N20" s="1"/>
    </row>
    <row r="21" spans="1:16" ht="26.1" customHeight="1">
      <c r="A21" s="1"/>
      <c r="B21" s="4" t="s">
        <v>198</v>
      </c>
      <c r="C21" s="4" t="s">
        <v>197</v>
      </c>
      <c r="D21" s="4" t="s">
        <v>196</v>
      </c>
      <c r="E21" s="150" t="s">
        <v>195</v>
      </c>
      <c r="F21" s="150"/>
      <c r="G21" s="3" t="s">
        <v>11</v>
      </c>
      <c r="H21" s="216" t="s">
        <v>11</v>
      </c>
      <c r="I21" s="216"/>
      <c r="J21" s="2">
        <f t="shared" si="1"/>
        <v>1970670</v>
      </c>
      <c r="K21" s="10">
        <f>'Додаток 3'!G20</f>
        <v>1970670</v>
      </c>
      <c r="L21" s="10">
        <f>'Додаток 3'!L20</f>
        <v>0</v>
      </c>
      <c r="M21" s="10">
        <f>'Додаток 3'!M20</f>
        <v>0</v>
      </c>
      <c r="N21" s="1"/>
    </row>
    <row r="22" spans="1:16" ht="42" customHeight="1">
      <c r="A22" s="1"/>
      <c r="B22" s="3" t="s">
        <v>11</v>
      </c>
      <c r="C22" s="3" t="s">
        <v>11</v>
      </c>
      <c r="D22" s="3" t="s">
        <v>11</v>
      </c>
      <c r="E22" s="216" t="s">
        <v>11</v>
      </c>
      <c r="F22" s="216"/>
      <c r="G22" s="25" t="s">
        <v>488</v>
      </c>
      <c r="H22" s="150" t="s">
        <v>498</v>
      </c>
      <c r="I22" s="150"/>
      <c r="J22" s="2">
        <f t="shared" si="1"/>
        <v>1970670</v>
      </c>
      <c r="K22" s="10">
        <f>K21</f>
        <v>1970670</v>
      </c>
      <c r="L22" s="10">
        <f>L21</f>
        <v>0</v>
      </c>
      <c r="M22" s="10">
        <f>M21</f>
        <v>0</v>
      </c>
      <c r="N22" s="1"/>
    </row>
    <row r="23" spans="1:16" ht="18" customHeight="1">
      <c r="A23" s="1"/>
      <c r="B23" s="5" t="s">
        <v>11</v>
      </c>
      <c r="C23" s="5" t="s">
        <v>84</v>
      </c>
      <c r="D23" s="3" t="s">
        <v>11</v>
      </c>
      <c r="E23" s="149" t="s">
        <v>83</v>
      </c>
      <c r="F23" s="149"/>
      <c r="G23" s="3" t="s">
        <v>11</v>
      </c>
      <c r="H23" s="216" t="s">
        <v>11</v>
      </c>
      <c r="I23" s="216"/>
      <c r="J23" s="2">
        <f t="shared" si="1"/>
        <v>3389907</v>
      </c>
      <c r="K23" s="2">
        <f>K24+K26+K28+K30+K32+K34+K36+K40+K44+K38+K42</f>
        <v>3389907</v>
      </c>
      <c r="L23" s="2">
        <f>L24+L26+L28+L30+L32+L34+L36+L40+L44</f>
        <v>0</v>
      </c>
      <c r="M23" s="2">
        <f>M24+M26+M28+M30+M32+M34+M36+M40+M44</f>
        <v>0</v>
      </c>
      <c r="N23" s="1"/>
    </row>
    <row r="24" spans="1:16" ht="18" customHeight="1">
      <c r="A24" s="1"/>
      <c r="B24" s="4" t="s">
        <v>194</v>
      </c>
      <c r="C24" s="4" t="s">
        <v>193</v>
      </c>
      <c r="D24" s="4" t="s">
        <v>80</v>
      </c>
      <c r="E24" s="150" t="s">
        <v>192</v>
      </c>
      <c r="F24" s="150"/>
      <c r="G24" s="3" t="s">
        <v>11</v>
      </c>
      <c r="H24" s="216" t="s">
        <v>11</v>
      </c>
      <c r="I24" s="216"/>
      <c r="J24" s="2">
        <f t="shared" si="1"/>
        <v>8400</v>
      </c>
      <c r="K24" s="10">
        <f>'Додаток 3'!G22</f>
        <v>8400</v>
      </c>
      <c r="L24" s="10">
        <f>'Додаток 3'!L22</f>
        <v>0</v>
      </c>
      <c r="M24" s="10">
        <f>'Додаток 3'!M22</f>
        <v>0</v>
      </c>
      <c r="N24" s="1"/>
    </row>
    <row r="25" spans="1:16" ht="14.1" customHeight="1">
      <c r="A25" s="1"/>
      <c r="B25" s="3" t="s">
        <v>11</v>
      </c>
      <c r="C25" s="3" t="s">
        <v>11</v>
      </c>
      <c r="D25" s="3" t="s">
        <v>11</v>
      </c>
      <c r="E25" s="216" t="s">
        <v>11</v>
      </c>
      <c r="F25" s="216"/>
      <c r="G25" s="25" t="s">
        <v>458</v>
      </c>
      <c r="H25" s="150" t="s">
        <v>459</v>
      </c>
      <c r="I25" s="150"/>
      <c r="J25" s="2">
        <f t="shared" si="1"/>
        <v>8400</v>
      </c>
      <c r="K25" s="10">
        <f>K24</f>
        <v>8400</v>
      </c>
      <c r="L25" s="10">
        <f t="shared" ref="L25:M25" si="6">L24</f>
        <v>0</v>
      </c>
      <c r="M25" s="10">
        <f t="shared" si="6"/>
        <v>0</v>
      </c>
      <c r="N25" s="1"/>
    </row>
    <row r="26" spans="1:16" ht="26.1" customHeight="1">
      <c r="A26" s="1"/>
      <c r="B26" s="4" t="s">
        <v>191</v>
      </c>
      <c r="C26" s="4" t="s">
        <v>190</v>
      </c>
      <c r="D26" s="4" t="s">
        <v>80</v>
      </c>
      <c r="E26" s="150" t="s">
        <v>189</v>
      </c>
      <c r="F26" s="150"/>
      <c r="G26" s="3" t="s">
        <v>11</v>
      </c>
      <c r="H26" s="216" t="s">
        <v>11</v>
      </c>
      <c r="I26" s="216"/>
      <c r="J26" s="2">
        <f t="shared" si="1"/>
        <v>1116000</v>
      </c>
      <c r="K26" s="10">
        <f>'Додаток 3'!G23</f>
        <v>1116000</v>
      </c>
      <c r="L26" s="10">
        <f>'Додаток 3'!L23</f>
        <v>0</v>
      </c>
      <c r="M26" s="10">
        <f>'Додаток 3'!M23</f>
        <v>0</v>
      </c>
      <c r="N26" s="1"/>
    </row>
    <row r="27" spans="1:16" ht="41.25">
      <c r="A27" s="1"/>
      <c r="B27" s="3" t="s">
        <v>11</v>
      </c>
      <c r="C27" s="3" t="s">
        <v>11</v>
      </c>
      <c r="D27" s="3" t="s">
        <v>11</v>
      </c>
      <c r="E27" s="216" t="s">
        <v>11</v>
      </c>
      <c r="F27" s="216"/>
      <c r="G27" s="25" t="s">
        <v>495</v>
      </c>
      <c r="H27" s="150" t="s">
        <v>499</v>
      </c>
      <c r="I27" s="150"/>
      <c r="J27" s="2">
        <f t="shared" si="1"/>
        <v>1116000</v>
      </c>
      <c r="K27" s="10">
        <f>K26</f>
        <v>1116000</v>
      </c>
      <c r="L27" s="10">
        <f t="shared" ref="L27:M27" si="7">L26</f>
        <v>0</v>
      </c>
      <c r="M27" s="10">
        <f t="shared" si="7"/>
        <v>0</v>
      </c>
      <c r="N27" s="1"/>
    </row>
    <row r="28" spans="1:16" ht="26.1" customHeight="1">
      <c r="A28" s="1"/>
      <c r="B28" s="4" t="s">
        <v>188</v>
      </c>
      <c r="C28" s="4" t="s">
        <v>187</v>
      </c>
      <c r="D28" s="4" t="s">
        <v>80</v>
      </c>
      <c r="E28" s="150" t="s">
        <v>186</v>
      </c>
      <c r="F28" s="150"/>
      <c r="G28" s="3" t="s">
        <v>11</v>
      </c>
      <c r="H28" s="216" t="s">
        <v>11</v>
      </c>
      <c r="I28" s="216"/>
      <c r="J28" s="2">
        <f t="shared" si="1"/>
        <v>390106</v>
      </c>
      <c r="K28" s="10">
        <f>'Додаток 3'!G24</f>
        <v>390106</v>
      </c>
      <c r="L28" s="10">
        <f>'Додаток 3'!L24</f>
        <v>0</v>
      </c>
      <c r="M28" s="10">
        <f>'Додаток 3'!M24</f>
        <v>0</v>
      </c>
      <c r="N28" s="1"/>
    </row>
    <row r="29" spans="1:16" ht="14.1" customHeight="1">
      <c r="A29" s="1"/>
      <c r="B29" s="3" t="s">
        <v>11</v>
      </c>
      <c r="C29" s="3" t="s">
        <v>11</v>
      </c>
      <c r="D29" s="3" t="s">
        <v>11</v>
      </c>
      <c r="E29" s="216" t="s">
        <v>11</v>
      </c>
      <c r="F29" s="216"/>
      <c r="G29" s="25" t="s">
        <v>458</v>
      </c>
      <c r="H29" s="150" t="s">
        <v>459</v>
      </c>
      <c r="I29" s="150"/>
      <c r="J29" s="2">
        <f t="shared" si="1"/>
        <v>390106</v>
      </c>
      <c r="K29" s="10">
        <f>K28</f>
        <v>390106</v>
      </c>
      <c r="L29" s="10">
        <f t="shared" ref="L29:M29" si="8">L28</f>
        <v>0</v>
      </c>
      <c r="M29" s="10">
        <f t="shared" si="8"/>
        <v>0</v>
      </c>
      <c r="N29" s="1"/>
    </row>
    <row r="30" spans="1:16" ht="18" customHeight="1">
      <c r="A30" s="1"/>
      <c r="B30" s="4" t="s">
        <v>185</v>
      </c>
      <c r="C30" s="4" t="s">
        <v>184</v>
      </c>
      <c r="D30" s="4" t="s">
        <v>183</v>
      </c>
      <c r="E30" s="150" t="s">
        <v>182</v>
      </c>
      <c r="F30" s="150"/>
      <c r="G30" s="3" t="s">
        <v>11</v>
      </c>
      <c r="H30" s="216" t="s">
        <v>11</v>
      </c>
      <c r="I30" s="216"/>
      <c r="J30" s="2">
        <f t="shared" si="1"/>
        <v>9018</v>
      </c>
      <c r="K30" s="10">
        <f>'Додаток 3'!G25</f>
        <v>9018</v>
      </c>
      <c r="L30" s="10">
        <f>'Додаток 3'!L25</f>
        <v>0</v>
      </c>
      <c r="M30" s="10">
        <f>'Додаток 3'!M25</f>
        <v>0</v>
      </c>
      <c r="N30" s="1"/>
    </row>
    <row r="31" spans="1:16" ht="13.5" customHeight="1">
      <c r="A31" s="1"/>
      <c r="B31" s="3" t="s">
        <v>11</v>
      </c>
      <c r="C31" s="3" t="s">
        <v>11</v>
      </c>
      <c r="D31" s="3" t="s">
        <v>11</v>
      </c>
      <c r="E31" s="216" t="s">
        <v>11</v>
      </c>
      <c r="F31" s="216"/>
      <c r="G31" s="25" t="s">
        <v>458</v>
      </c>
      <c r="H31" s="150" t="s">
        <v>459</v>
      </c>
      <c r="I31" s="150"/>
      <c r="J31" s="2">
        <f t="shared" si="1"/>
        <v>9018</v>
      </c>
      <c r="K31" s="10">
        <f>K30</f>
        <v>9018</v>
      </c>
      <c r="L31" s="10">
        <f t="shared" ref="L31:M31" si="9">L30</f>
        <v>0</v>
      </c>
      <c r="M31" s="10">
        <f t="shared" si="9"/>
        <v>0</v>
      </c>
      <c r="N31" s="1"/>
    </row>
    <row r="32" spans="1:16" ht="49.5" hidden="1" customHeight="1">
      <c r="A32" s="1"/>
      <c r="B32" s="4" t="s">
        <v>181</v>
      </c>
      <c r="C32" s="4" t="s">
        <v>180</v>
      </c>
      <c r="D32" s="4" t="s">
        <v>115</v>
      </c>
      <c r="E32" s="150" t="s">
        <v>179</v>
      </c>
      <c r="F32" s="150"/>
      <c r="G32" s="3" t="s">
        <v>11</v>
      </c>
      <c r="H32" s="216" t="s">
        <v>11</v>
      </c>
      <c r="I32" s="216"/>
      <c r="J32" s="2">
        <f t="shared" si="1"/>
        <v>0</v>
      </c>
      <c r="K32" s="10">
        <f>'Додаток 3'!G26</f>
        <v>0</v>
      </c>
      <c r="L32" s="10">
        <f>'Додаток 3'!L26</f>
        <v>0</v>
      </c>
      <c r="M32" s="10">
        <f>'Додаток 3'!M26</f>
        <v>0</v>
      </c>
      <c r="N32" s="1"/>
    </row>
    <row r="33" spans="1:14" ht="13.5" hidden="1" customHeight="1">
      <c r="A33" s="1"/>
      <c r="B33" s="3" t="s">
        <v>11</v>
      </c>
      <c r="C33" s="3" t="s">
        <v>11</v>
      </c>
      <c r="D33" s="3" t="s">
        <v>11</v>
      </c>
      <c r="E33" s="216" t="s">
        <v>11</v>
      </c>
      <c r="F33" s="216"/>
      <c r="G33" s="25" t="s">
        <v>458</v>
      </c>
      <c r="H33" s="150" t="s">
        <v>459</v>
      </c>
      <c r="I33" s="150"/>
      <c r="J33" s="2">
        <f t="shared" si="1"/>
        <v>0</v>
      </c>
      <c r="K33" s="10">
        <f>K32</f>
        <v>0</v>
      </c>
      <c r="L33" s="10">
        <f t="shared" ref="L33:M33" si="10">L32</f>
        <v>0</v>
      </c>
      <c r="M33" s="10">
        <f t="shared" si="10"/>
        <v>0</v>
      </c>
      <c r="N33" s="1"/>
    </row>
    <row r="34" spans="1:14" ht="33.950000000000003" customHeight="1">
      <c r="A34" s="1"/>
      <c r="B34" s="4" t="s">
        <v>178</v>
      </c>
      <c r="C34" s="4" t="s">
        <v>177</v>
      </c>
      <c r="D34" s="4" t="s">
        <v>115</v>
      </c>
      <c r="E34" s="150" t="s">
        <v>176</v>
      </c>
      <c r="F34" s="150"/>
      <c r="G34" s="3" t="s">
        <v>11</v>
      </c>
      <c r="H34" s="216" t="s">
        <v>11</v>
      </c>
      <c r="I34" s="216"/>
      <c r="J34" s="2">
        <f t="shared" si="1"/>
        <v>11739</v>
      </c>
      <c r="K34" s="10">
        <f>'Додаток 3'!G27</f>
        <v>11739</v>
      </c>
      <c r="L34" s="10">
        <f>'Додаток 3'!L27</f>
        <v>0</v>
      </c>
      <c r="M34" s="10">
        <f>'Додаток 3'!M27</f>
        <v>0</v>
      </c>
      <c r="N34" s="1"/>
    </row>
    <row r="35" spans="1:14" ht="14.1" customHeight="1">
      <c r="A35" s="1"/>
      <c r="B35" s="3" t="s">
        <v>11</v>
      </c>
      <c r="C35" s="3" t="s">
        <v>11</v>
      </c>
      <c r="D35" s="3" t="s">
        <v>11</v>
      </c>
      <c r="E35" s="216" t="s">
        <v>11</v>
      </c>
      <c r="F35" s="216"/>
      <c r="G35" s="25" t="s">
        <v>458</v>
      </c>
      <c r="H35" s="150" t="s">
        <v>459</v>
      </c>
      <c r="I35" s="150"/>
      <c r="J35" s="2">
        <f t="shared" si="1"/>
        <v>11739</v>
      </c>
      <c r="K35" s="10">
        <f>K34</f>
        <v>11739</v>
      </c>
      <c r="L35" s="10">
        <f t="shared" ref="L35:M35" si="11">L34</f>
        <v>0</v>
      </c>
      <c r="M35" s="10">
        <f t="shared" si="11"/>
        <v>0</v>
      </c>
      <c r="N35" s="1"/>
    </row>
    <row r="36" spans="1:14" ht="16.5" customHeight="1">
      <c r="A36" s="1"/>
      <c r="B36" s="4" t="s">
        <v>175</v>
      </c>
      <c r="C36" s="4" t="s">
        <v>174</v>
      </c>
      <c r="D36" s="4" t="s">
        <v>173</v>
      </c>
      <c r="E36" s="150" t="s">
        <v>172</v>
      </c>
      <c r="F36" s="150"/>
      <c r="G36" s="3" t="s">
        <v>11</v>
      </c>
      <c r="H36" s="216" t="s">
        <v>11</v>
      </c>
      <c r="I36" s="216"/>
      <c r="J36" s="2">
        <f t="shared" si="1"/>
        <v>4600</v>
      </c>
      <c r="K36" s="10">
        <f>'Додаток 3'!G28</f>
        <v>4600</v>
      </c>
      <c r="L36" s="10">
        <f>'Додаток 3'!L28</f>
        <v>0</v>
      </c>
      <c r="M36" s="10">
        <f>'Додаток 3'!M28</f>
        <v>0</v>
      </c>
      <c r="N36" s="1"/>
    </row>
    <row r="37" spans="1:14">
      <c r="A37" s="1"/>
      <c r="B37" s="3" t="s">
        <v>11</v>
      </c>
      <c r="C37" s="3" t="s">
        <v>11</v>
      </c>
      <c r="D37" s="3" t="s">
        <v>11</v>
      </c>
      <c r="E37" s="216" t="s">
        <v>11</v>
      </c>
      <c r="F37" s="216"/>
      <c r="G37" s="25" t="s">
        <v>458</v>
      </c>
      <c r="H37" s="150" t="s">
        <v>459</v>
      </c>
      <c r="I37" s="150"/>
      <c r="J37" s="2">
        <f t="shared" si="1"/>
        <v>4600</v>
      </c>
      <c r="K37" s="10">
        <f>K36</f>
        <v>4600</v>
      </c>
      <c r="L37" s="10">
        <f t="shared" ref="L37:M37" si="12">L36</f>
        <v>0</v>
      </c>
      <c r="M37" s="10">
        <f t="shared" si="12"/>
        <v>0</v>
      </c>
      <c r="N37" s="1"/>
    </row>
    <row r="38" spans="1:14" ht="51.75" customHeight="1">
      <c r="A38" s="1"/>
      <c r="B38" s="113" t="s">
        <v>603</v>
      </c>
      <c r="C38" s="118">
        <v>3193</v>
      </c>
      <c r="D38" s="118">
        <v>1030</v>
      </c>
      <c r="E38" s="217" t="s">
        <v>600</v>
      </c>
      <c r="F38" s="218"/>
      <c r="G38" s="117"/>
      <c r="H38" s="145"/>
      <c r="I38" s="146"/>
      <c r="J38" s="2">
        <f>K38+L38</f>
        <v>92144</v>
      </c>
      <c r="K38" s="10">
        <f>'Додаток 3'!G31</f>
        <v>92144</v>
      </c>
      <c r="L38" s="10">
        <f>'Додаток 3'!L31</f>
        <v>0</v>
      </c>
      <c r="M38" s="10">
        <f>'Додаток 3'!M31</f>
        <v>0</v>
      </c>
      <c r="N38" s="1"/>
    </row>
    <row r="39" spans="1:14" ht="38.25" customHeight="1">
      <c r="A39" s="1"/>
      <c r="B39" s="118"/>
      <c r="C39" s="118"/>
      <c r="D39" s="118"/>
      <c r="E39" s="214"/>
      <c r="F39" s="215"/>
      <c r="G39" s="119" t="s">
        <v>462</v>
      </c>
      <c r="H39" s="219" t="s">
        <v>463</v>
      </c>
      <c r="I39" s="219"/>
      <c r="J39" s="2">
        <f>K39+L39</f>
        <v>92144</v>
      </c>
      <c r="K39" s="10">
        <f>K38</f>
        <v>92144</v>
      </c>
      <c r="L39" s="10">
        <f t="shared" ref="L39:M39" si="13">L38</f>
        <v>0</v>
      </c>
      <c r="M39" s="10">
        <f t="shared" si="13"/>
        <v>0</v>
      </c>
      <c r="N39" s="1"/>
    </row>
    <row r="40" spans="1:14" ht="33.950000000000003" customHeight="1">
      <c r="A40" s="1"/>
      <c r="B40" s="4" t="s">
        <v>171</v>
      </c>
      <c r="C40" s="4" t="s">
        <v>81</v>
      </c>
      <c r="D40" s="4" t="s">
        <v>80</v>
      </c>
      <c r="E40" s="150" t="s">
        <v>79</v>
      </c>
      <c r="F40" s="150"/>
      <c r="G40" s="3" t="s">
        <v>11</v>
      </c>
      <c r="H40" s="216" t="s">
        <v>11</v>
      </c>
      <c r="I40" s="216"/>
      <c r="J40" s="2">
        <f t="shared" si="1"/>
        <v>110000</v>
      </c>
      <c r="K40" s="10">
        <f>'Додаток 3'!G29</f>
        <v>110000</v>
      </c>
      <c r="L40" s="10">
        <f>'Додаток 3'!L29</f>
        <v>0</v>
      </c>
      <c r="M40" s="10">
        <f>'Додаток 3'!M29</f>
        <v>0</v>
      </c>
      <c r="N40" s="1"/>
    </row>
    <row r="41" spans="1:14" ht="26.1" customHeight="1">
      <c r="A41" s="1"/>
      <c r="B41" s="3" t="s">
        <v>11</v>
      </c>
      <c r="C41" s="3" t="s">
        <v>11</v>
      </c>
      <c r="D41" s="3" t="s">
        <v>11</v>
      </c>
      <c r="E41" s="216" t="s">
        <v>11</v>
      </c>
      <c r="F41" s="216"/>
      <c r="G41" s="25" t="s">
        <v>460</v>
      </c>
      <c r="H41" s="150" t="s">
        <v>461</v>
      </c>
      <c r="I41" s="150"/>
      <c r="J41" s="2">
        <f t="shared" si="1"/>
        <v>110000</v>
      </c>
      <c r="K41" s="10">
        <f>K40</f>
        <v>110000</v>
      </c>
      <c r="L41" s="10">
        <f t="shared" ref="L41:M41" si="14">L40</f>
        <v>0</v>
      </c>
      <c r="M41" s="10">
        <f t="shared" si="14"/>
        <v>0</v>
      </c>
      <c r="N41" s="1"/>
    </row>
    <row r="42" spans="1:14" ht="26.1" customHeight="1">
      <c r="A42" s="1"/>
      <c r="B42" s="113" t="s">
        <v>170</v>
      </c>
      <c r="C42" s="118">
        <v>3241</v>
      </c>
      <c r="D42" s="118">
        <v>1090</v>
      </c>
      <c r="E42" s="214" t="s">
        <v>604</v>
      </c>
      <c r="F42" s="215"/>
      <c r="G42" s="117"/>
      <c r="H42" s="145"/>
      <c r="I42" s="146"/>
      <c r="J42" s="2">
        <f>K42+L42</f>
        <v>50000</v>
      </c>
      <c r="K42" s="10">
        <v>50000</v>
      </c>
      <c r="L42" s="10">
        <v>0</v>
      </c>
      <c r="M42" s="10">
        <v>0</v>
      </c>
      <c r="N42" s="1"/>
    </row>
    <row r="43" spans="1:14" ht="35.25" customHeight="1">
      <c r="A43" s="1"/>
      <c r="B43" s="118"/>
      <c r="C43" s="118"/>
      <c r="D43" s="118"/>
      <c r="E43" s="214"/>
      <c r="F43" s="215"/>
      <c r="G43" s="119" t="s">
        <v>462</v>
      </c>
      <c r="H43" s="219" t="s">
        <v>463</v>
      </c>
      <c r="I43" s="219"/>
      <c r="J43" s="2">
        <f>K43+L43</f>
        <v>50000</v>
      </c>
      <c r="K43" s="10">
        <f>K42</f>
        <v>50000</v>
      </c>
      <c r="L43" s="10">
        <f t="shared" ref="L43:M43" si="15">L42</f>
        <v>0</v>
      </c>
      <c r="M43" s="10">
        <f t="shared" si="15"/>
        <v>0</v>
      </c>
      <c r="N43" s="1"/>
    </row>
    <row r="44" spans="1:14" ht="18" customHeight="1">
      <c r="A44" s="1"/>
      <c r="B44" s="4" t="s">
        <v>167</v>
      </c>
      <c r="C44" s="4" t="s">
        <v>166</v>
      </c>
      <c r="D44" s="4" t="s">
        <v>165</v>
      </c>
      <c r="E44" s="150" t="s">
        <v>164</v>
      </c>
      <c r="F44" s="150"/>
      <c r="G44" s="3" t="s">
        <v>11</v>
      </c>
      <c r="H44" s="216" t="s">
        <v>11</v>
      </c>
      <c r="I44" s="216"/>
      <c r="J44" s="2">
        <f t="shared" si="1"/>
        <v>1597900</v>
      </c>
      <c r="K44" s="10">
        <f>'Додаток 3'!G32</f>
        <v>1597900</v>
      </c>
      <c r="L44" s="10">
        <f>'Додаток 3'!L32</f>
        <v>0</v>
      </c>
      <c r="M44" s="10">
        <f>'Додаток 3'!M32</f>
        <v>0</v>
      </c>
      <c r="N44" s="1"/>
    </row>
    <row r="45" spans="1:14" ht="13.5" customHeight="1">
      <c r="A45" s="1"/>
      <c r="B45" s="3" t="s">
        <v>11</v>
      </c>
      <c r="C45" s="3" t="s">
        <v>11</v>
      </c>
      <c r="D45" s="3" t="s">
        <v>11</v>
      </c>
      <c r="E45" s="216" t="s">
        <v>11</v>
      </c>
      <c r="F45" s="216"/>
      <c r="G45" s="25" t="s">
        <v>458</v>
      </c>
      <c r="H45" s="150" t="s">
        <v>459</v>
      </c>
      <c r="I45" s="150"/>
      <c r="J45" s="2">
        <f t="shared" si="1"/>
        <v>539000</v>
      </c>
      <c r="K45" s="10">
        <v>539000</v>
      </c>
      <c r="L45" s="10">
        <f t="shared" ref="L45:M46" si="16">L44</f>
        <v>0</v>
      </c>
      <c r="M45" s="10">
        <f t="shared" si="16"/>
        <v>0</v>
      </c>
      <c r="N45" s="1"/>
    </row>
    <row r="46" spans="1:14" ht="39" customHeight="1">
      <c r="A46" s="1"/>
      <c r="B46" s="3" t="s">
        <v>11</v>
      </c>
      <c r="C46" s="3" t="s">
        <v>11</v>
      </c>
      <c r="D46" s="3" t="s">
        <v>11</v>
      </c>
      <c r="E46" s="216" t="s">
        <v>11</v>
      </c>
      <c r="F46" s="216"/>
      <c r="G46" s="55" t="s">
        <v>462</v>
      </c>
      <c r="H46" s="219" t="s">
        <v>463</v>
      </c>
      <c r="I46" s="219"/>
      <c r="J46" s="2">
        <f t="shared" si="1"/>
        <v>916000</v>
      </c>
      <c r="K46" s="10">
        <v>916000</v>
      </c>
      <c r="L46" s="10">
        <f t="shared" si="16"/>
        <v>0</v>
      </c>
      <c r="M46" s="10">
        <f t="shared" si="16"/>
        <v>0</v>
      </c>
      <c r="N46" s="1"/>
    </row>
    <row r="47" spans="1:14" ht="18" customHeight="1">
      <c r="A47" s="1"/>
      <c r="B47" s="5" t="s">
        <v>11</v>
      </c>
      <c r="C47" s="5" t="s">
        <v>163</v>
      </c>
      <c r="D47" s="3" t="s">
        <v>11</v>
      </c>
      <c r="E47" s="149" t="s">
        <v>162</v>
      </c>
      <c r="F47" s="149"/>
      <c r="G47" s="3" t="s">
        <v>11</v>
      </c>
      <c r="H47" s="216" t="s">
        <v>11</v>
      </c>
      <c r="I47" s="216"/>
      <c r="J47" s="2">
        <f t="shared" si="1"/>
        <v>13284016</v>
      </c>
      <c r="K47" s="2">
        <f>K48+K51+K53+K55</f>
        <v>12306907</v>
      </c>
      <c r="L47" s="2">
        <f t="shared" ref="L47:M47" si="17">L48+L51+L53+L55</f>
        <v>977109</v>
      </c>
      <c r="M47" s="2">
        <f t="shared" si="17"/>
        <v>977109</v>
      </c>
      <c r="N47" s="1"/>
    </row>
    <row r="48" spans="1:14" ht="18" customHeight="1">
      <c r="A48" s="1"/>
      <c r="B48" s="4" t="s">
        <v>161</v>
      </c>
      <c r="C48" s="4" t="s">
        <v>160</v>
      </c>
      <c r="D48" s="4" t="s">
        <v>150</v>
      </c>
      <c r="E48" s="150" t="s">
        <v>159</v>
      </c>
      <c r="F48" s="150"/>
      <c r="G48" s="3" t="s">
        <v>11</v>
      </c>
      <c r="H48" s="216" t="s">
        <v>11</v>
      </c>
      <c r="I48" s="216"/>
      <c r="J48" s="2">
        <f t="shared" si="1"/>
        <v>5800923</v>
      </c>
      <c r="K48" s="10">
        <f>'Додаток 3'!G34</f>
        <v>4920000</v>
      </c>
      <c r="L48" s="10">
        <f>'Додаток 3'!L34</f>
        <v>880923</v>
      </c>
      <c r="M48" s="10">
        <f>'Додаток 3'!M34</f>
        <v>880923</v>
      </c>
      <c r="N48" s="1"/>
    </row>
    <row r="49" spans="1:14" ht="18" customHeight="1">
      <c r="A49" s="1"/>
      <c r="B49" s="3" t="s">
        <v>11</v>
      </c>
      <c r="C49" s="3" t="s">
        <v>11</v>
      </c>
      <c r="D49" s="3" t="s">
        <v>11</v>
      </c>
      <c r="E49" s="216" t="s">
        <v>11</v>
      </c>
      <c r="F49" s="216"/>
      <c r="G49" s="25" t="s">
        <v>464</v>
      </c>
      <c r="H49" s="150" t="s">
        <v>465</v>
      </c>
      <c r="I49" s="150"/>
      <c r="J49" s="2">
        <f t="shared" si="1"/>
        <v>4920000</v>
      </c>
      <c r="K49" s="10">
        <f>K48</f>
        <v>4920000</v>
      </c>
      <c r="L49" s="10">
        <v>0</v>
      </c>
      <c r="M49" s="10">
        <v>0</v>
      </c>
      <c r="N49" s="1"/>
    </row>
    <row r="50" spans="1:14" ht="18" customHeight="1">
      <c r="A50" s="1"/>
      <c r="B50" s="3" t="s">
        <v>11</v>
      </c>
      <c r="C50" s="3" t="s">
        <v>11</v>
      </c>
      <c r="D50" s="3" t="s">
        <v>11</v>
      </c>
      <c r="E50" s="216" t="s">
        <v>11</v>
      </c>
      <c r="F50" s="216"/>
      <c r="G50" s="25" t="s">
        <v>489</v>
      </c>
      <c r="H50" s="150" t="s">
        <v>500</v>
      </c>
      <c r="I50" s="150"/>
      <c r="J50" s="2">
        <f t="shared" ref="J50" si="18">K50+L50</f>
        <v>880923</v>
      </c>
      <c r="K50" s="10">
        <v>0</v>
      </c>
      <c r="L50" s="10">
        <v>880923</v>
      </c>
      <c r="M50" s="10">
        <v>880923</v>
      </c>
      <c r="N50" s="1"/>
    </row>
    <row r="51" spans="1:14" ht="18" customHeight="1">
      <c r="A51" s="1"/>
      <c r="B51" s="4" t="s">
        <v>158</v>
      </c>
      <c r="C51" s="4" t="s">
        <v>157</v>
      </c>
      <c r="D51" s="4" t="s">
        <v>150</v>
      </c>
      <c r="E51" s="150" t="s">
        <v>156</v>
      </c>
      <c r="F51" s="150"/>
      <c r="G51" s="3" t="s">
        <v>11</v>
      </c>
      <c r="H51" s="216" t="s">
        <v>11</v>
      </c>
      <c r="I51" s="216"/>
      <c r="J51" s="2">
        <f t="shared" si="1"/>
        <v>558100</v>
      </c>
      <c r="K51" s="10">
        <f>'Додаток 3'!G35</f>
        <v>558100</v>
      </c>
      <c r="L51" s="10">
        <f>'Додаток 3'!L35</f>
        <v>0</v>
      </c>
      <c r="M51" s="10">
        <f>'Додаток 3'!M35</f>
        <v>0</v>
      </c>
      <c r="N51" s="1"/>
    </row>
    <row r="52" spans="1:14" ht="18" customHeight="1">
      <c r="A52" s="1"/>
      <c r="B52" s="3" t="s">
        <v>11</v>
      </c>
      <c r="C52" s="3" t="s">
        <v>11</v>
      </c>
      <c r="D52" s="3" t="s">
        <v>11</v>
      </c>
      <c r="E52" s="216" t="s">
        <v>11</v>
      </c>
      <c r="F52" s="216"/>
      <c r="G52" s="25" t="s">
        <v>466</v>
      </c>
      <c r="H52" s="150" t="s">
        <v>467</v>
      </c>
      <c r="I52" s="150"/>
      <c r="J52" s="2">
        <f t="shared" si="1"/>
        <v>558100</v>
      </c>
      <c r="K52" s="10">
        <f>K51</f>
        <v>558100</v>
      </c>
      <c r="L52" s="10">
        <f t="shared" ref="L52:M52" si="19">L51</f>
        <v>0</v>
      </c>
      <c r="M52" s="10">
        <f t="shared" si="19"/>
        <v>0</v>
      </c>
      <c r="N52" s="1"/>
    </row>
    <row r="53" spans="1:14" ht="18" customHeight="1">
      <c r="A53" s="1"/>
      <c r="B53" s="4" t="s">
        <v>155</v>
      </c>
      <c r="C53" s="4" t="s">
        <v>154</v>
      </c>
      <c r="D53" s="4" t="s">
        <v>150</v>
      </c>
      <c r="E53" s="150" t="s">
        <v>153</v>
      </c>
      <c r="F53" s="150"/>
      <c r="G53" s="3" t="s">
        <v>11</v>
      </c>
      <c r="H53" s="216" t="s">
        <v>11</v>
      </c>
      <c r="I53" s="216"/>
      <c r="J53" s="2">
        <f t="shared" si="1"/>
        <v>559950</v>
      </c>
      <c r="K53" s="10">
        <f>'Додаток 3'!G36</f>
        <v>559950</v>
      </c>
      <c r="L53" s="10">
        <f>'Додаток 3'!L36</f>
        <v>0</v>
      </c>
      <c r="M53" s="10">
        <f>'Додаток 3'!M36</f>
        <v>0</v>
      </c>
      <c r="N53" s="1"/>
    </row>
    <row r="54" spans="1:14" ht="18" customHeight="1">
      <c r="A54" s="1"/>
      <c r="B54" s="3" t="s">
        <v>11</v>
      </c>
      <c r="C54" s="3" t="s">
        <v>11</v>
      </c>
      <c r="D54" s="3" t="s">
        <v>11</v>
      </c>
      <c r="E54" s="216" t="s">
        <v>11</v>
      </c>
      <c r="F54" s="216"/>
      <c r="G54" s="25" t="s">
        <v>489</v>
      </c>
      <c r="H54" s="150" t="s">
        <v>500</v>
      </c>
      <c r="I54" s="150"/>
      <c r="J54" s="2">
        <f t="shared" si="1"/>
        <v>559950</v>
      </c>
      <c r="K54" s="10">
        <f>K53</f>
        <v>559950</v>
      </c>
      <c r="L54" s="10">
        <f t="shared" ref="L54:M54" si="20">L53</f>
        <v>0</v>
      </c>
      <c r="M54" s="10">
        <f t="shared" si="20"/>
        <v>0</v>
      </c>
      <c r="N54" s="1"/>
    </row>
    <row r="55" spans="1:14" ht="14.1" customHeight="1">
      <c r="A55" s="1"/>
      <c r="B55" s="4" t="s">
        <v>152</v>
      </c>
      <c r="C55" s="4" t="s">
        <v>151</v>
      </c>
      <c r="D55" s="4" t="s">
        <v>150</v>
      </c>
      <c r="E55" s="150" t="s">
        <v>149</v>
      </c>
      <c r="F55" s="150"/>
      <c r="G55" s="3" t="s">
        <v>11</v>
      </c>
      <c r="H55" s="216" t="s">
        <v>11</v>
      </c>
      <c r="I55" s="216"/>
      <c r="J55" s="2">
        <f t="shared" si="1"/>
        <v>6365043</v>
      </c>
      <c r="K55" s="10">
        <f>'Додаток 3'!G37</f>
        <v>6268857</v>
      </c>
      <c r="L55" s="10">
        <f>'Додаток 3'!L37</f>
        <v>96186</v>
      </c>
      <c r="M55" s="10">
        <f>'Додаток 3'!M37</f>
        <v>96186</v>
      </c>
      <c r="N55" s="1"/>
    </row>
    <row r="56" spans="1:14" ht="18" customHeight="1">
      <c r="A56" s="1"/>
      <c r="B56" s="3" t="s">
        <v>11</v>
      </c>
      <c r="C56" s="3" t="s">
        <v>11</v>
      </c>
      <c r="D56" s="3" t="s">
        <v>11</v>
      </c>
      <c r="E56" s="216" t="s">
        <v>11</v>
      </c>
      <c r="F56" s="216"/>
      <c r="G56" s="25" t="s">
        <v>466</v>
      </c>
      <c r="H56" s="150" t="s">
        <v>467</v>
      </c>
      <c r="I56" s="150"/>
      <c r="J56" s="2">
        <f t="shared" si="1"/>
        <v>5539015</v>
      </c>
      <c r="K56" s="10">
        <f>K55-K57</f>
        <v>5442829</v>
      </c>
      <c r="L56" s="10">
        <f t="shared" ref="L56:M56" si="21">L55</f>
        <v>96186</v>
      </c>
      <c r="M56" s="10">
        <f t="shared" si="21"/>
        <v>96186</v>
      </c>
      <c r="N56" s="1"/>
    </row>
    <row r="57" spans="1:14" ht="28.5" customHeight="1">
      <c r="A57" s="1"/>
      <c r="B57" s="3"/>
      <c r="C57" s="3" t="s">
        <v>11</v>
      </c>
      <c r="D57" s="3" t="s">
        <v>11</v>
      </c>
      <c r="E57" s="216" t="s">
        <v>11</v>
      </c>
      <c r="F57" s="216"/>
      <c r="G57" s="25" t="s">
        <v>523</v>
      </c>
      <c r="H57" s="150" t="s">
        <v>522</v>
      </c>
      <c r="I57" s="150"/>
      <c r="J57" s="2">
        <f t="shared" ref="J57" si="22">K57+L57</f>
        <v>826028</v>
      </c>
      <c r="K57" s="10">
        <v>826028</v>
      </c>
      <c r="L57" s="10">
        <v>0</v>
      </c>
      <c r="M57" s="10">
        <v>0</v>
      </c>
      <c r="N57" s="1"/>
    </row>
    <row r="58" spans="1:14" ht="13.5" customHeight="1">
      <c r="A58" s="1"/>
      <c r="B58" s="5" t="s">
        <v>11</v>
      </c>
      <c r="C58" s="5" t="s">
        <v>78</v>
      </c>
      <c r="D58" s="3" t="s">
        <v>11</v>
      </c>
      <c r="E58" s="149" t="s">
        <v>77</v>
      </c>
      <c r="F58" s="149"/>
      <c r="G58" s="3" t="s">
        <v>11</v>
      </c>
      <c r="H58" s="216" t="s">
        <v>11</v>
      </c>
      <c r="I58" s="216"/>
      <c r="J58" s="2">
        <f t="shared" si="1"/>
        <v>5543667</v>
      </c>
      <c r="K58" s="2">
        <f>K59+K61+K65+K63</f>
        <v>5033089</v>
      </c>
      <c r="L58" s="2">
        <f t="shared" ref="L58:M58" si="23">L59+L61+L65+L63</f>
        <v>510578</v>
      </c>
      <c r="M58" s="2">
        <f t="shared" si="23"/>
        <v>495578</v>
      </c>
      <c r="N58" s="1"/>
    </row>
    <row r="59" spans="1:14" hidden="1">
      <c r="A59" s="1"/>
      <c r="B59" s="4" t="s">
        <v>148</v>
      </c>
      <c r="C59" s="4" t="s">
        <v>147</v>
      </c>
      <c r="D59" s="4" t="s">
        <v>146</v>
      </c>
      <c r="E59" s="150" t="s">
        <v>145</v>
      </c>
      <c r="F59" s="150"/>
      <c r="G59" s="3" t="s">
        <v>11</v>
      </c>
      <c r="H59" s="216" t="s">
        <v>11</v>
      </c>
      <c r="I59" s="216"/>
      <c r="J59" s="2">
        <f t="shared" si="1"/>
        <v>0</v>
      </c>
      <c r="K59" s="10">
        <f>'Додаток 3'!G39</f>
        <v>0</v>
      </c>
      <c r="L59" s="10">
        <f>'Додаток 3'!L39</f>
        <v>0</v>
      </c>
      <c r="M59" s="10">
        <f>'Додаток 3'!M39</f>
        <v>0</v>
      </c>
      <c r="N59" s="1"/>
    </row>
    <row r="60" spans="1:14" ht="16.5" hidden="1">
      <c r="A60" s="1"/>
      <c r="B60" s="3" t="s">
        <v>11</v>
      </c>
      <c r="C60" s="3" t="s">
        <v>11</v>
      </c>
      <c r="D60" s="3" t="s">
        <v>11</v>
      </c>
      <c r="E60" s="216" t="s">
        <v>11</v>
      </c>
      <c r="F60" s="216"/>
      <c r="G60" s="25" t="s">
        <v>489</v>
      </c>
      <c r="H60" s="150" t="s">
        <v>564</v>
      </c>
      <c r="I60" s="150"/>
      <c r="J60" s="2">
        <f t="shared" si="1"/>
        <v>0</v>
      </c>
      <c r="K60" s="10">
        <f>K59</f>
        <v>0</v>
      </c>
      <c r="L60" s="10">
        <f t="shared" ref="L60:M60" si="24">L59</f>
        <v>0</v>
      </c>
      <c r="M60" s="10">
        <f t="shared" si="24"/>
        <v>0</v>
      </c>
      <c r="N60" s="1"/>
    </row>
    <row r="61" spans="1:14" ht="24.75" customHeight="1">
      <c r="A61" s="1"/>
      <c r="B61" s="4" t="s">
        <v>143</v>
      </c>
      <c r="C61" s="4" t="s">
        <v>142</v>
      </c>
      <c r="D61" s="4" t="s">
        <v>141</v>
      </c>
      <c r="E61" s="150" t="s">
        <v>140</v>
      </c>
      <c r="F61" s="150"/>
      <c r="G61" s="105"/>
      <c r="H61" s="150"/>
      <c r="I61" s="150"/>
      <c r="J61" s="2">
        <f t="shared" si="1"/>
        <v>5079109</v>
      </c>
      <c r="K61" s="10">
        <f>'Додаток 3'!G41</f>
        <v>4583531</v>
      </c>
      <c r="L61" s="10">
        <f>'Додаток 3'!L41</f>
        <v>495578</v>
      </c>
      <c r="M61" s="10">
        <f>'Додаток 3'!M41</f>
        <v>495578</v>
      </c>
      <c r="N61" s="1"/>
    </row>
    <row r="62" spans="1:14" ht="16.5" customHeight="1">
      <c r="A62" s="1"/>
      <c r="B62" s="3" t="s">
        <v>11</v>
      </c>
      <c r="C62" s="3" t="s">
        <v>11</v>
      </c>
      <c r="D62" s="3" t="s">
        <v>11</v>
      </c>
      <c r="E62" s="216" t="s">
        <v>11</v>
      </c>
      <c r="F62" s="216"/>
      <c r="G62" s="25" t="s">
        <v>489</v>
      </c>
      <c r="H62" s="150" t="s">
        <v>564</v>
      </c>
      <c r="I62" s="150"/>
      <c r="J62" s="2">
        <f t="shared" si="1"/>
        <v>5079109</v>
      </c>
      <c r="K62" s="10">
        <f>K61</f>
        <v>4583531</v>
      </c>
      <c r="L62" s="10">
        <f t="shared" ref="L62:M62" si="25">L61</f>
        <v>495578</v>
      </c>
      <c r="M62" s="10">
        <f t="shared" si="25"/>
        <v>495578</v>
      </c>
      <c r="N62" s="1"/>
    </row>
    <row r="63" spans="1:14" ht="72.75" customHeight="1">
      <c r="A63" s="1"/>
      <c r="B63" s="19" t="s">
        <v>234</v>
      </c>
      <c r="C63" s="19" t="s">
        <v>569</v>
      </c>
      <c r="D63" s="19" t="s">
        <v>74</v>
      </c>
      <c r="E63" s="150" t="s">
        <v>235</v>
      </c>
      <c r="F63" s="150"/>
      <c r="G63" s="3" t="s">
        <v>11</v>
      </c>
      <c r="H63" s="216" t="s">
        <v>11</v>
      </c>
      <c r="I63" s="216"/>
      <c r="J63" s="2">
        <f t="shared" ref="J63:J64" si="26">K63+L63</f>
        <v>15000</v>
      </c>
      <c r="K63" s="10">
        <f>'Додаток 3'!G42</f>
        <v>0</v>
      </c>
      <c r="L63" s="10">
        <f>'Додаток 3'!L42</f>
        <v>15000</v>
      </c>
      <c r="M63" s="10">
        <f>'Додаток 3'!M42</f>
        <v>0</v>
      </c>
      <c r="N63" s="1"/>
    </row>
    <row r="64" spans="1:14">
      <c r="A64" s="1"/>
      <c r="B64" s="3" t="s">
        <v>11</v>
      </c>
      <c r="C64" s="3" t="s">
        <v>11</v>
      </c>
      <c r="D64" s="3" t="s">
        <v>11</v>
      </c>
      <c r="E64" s="216" t="s">
        <v>11</v>
      </c>
      <c r="F64" s="216"/>
      <c r="G64" s="25" t="s">
        <v>458</v>
      </c>
      <c r="H64" s="150" t="s">
        <v>459</v>
      </c>
      <c r="I64" s="150"/>
      <c r="J64" s="2">
        <f t="shared" si="26"/>
        <v>15000</v>
      </c>
      <c r="K64" s="10">
        <f>K63</f>
        <v>0</v>
      </c>
      <c r="L64" s="10">
        <f t="shared" ref="L64:M64" si="27">L63</f>
        <v>15000</v>
      </c>
      <c r="M64" s="10">
        <f t="shared" si="27"/>
        <v>0</v>
      </c>
      <c r="N64" s="1"/>
    </row>
    <row r="65" spans="1:14" ht="18" customHeight="1">
      <c r="A65" s="1"/>
      <c r="B65" s="4" t="s">
        <v>139</v>
      </c>
      <c r="C65" s="4" t="s">
        <v>138</v>
      </c>
      <c r="D65" s="4" t="s">
        <v>74</v>
      </c>
      <c r="E65" s="150" t="s">
        <v>137</v>
      </c>
      <c r="F65" s="150"/>
      <c r="G65" s="3" t="s">
        <v>11</v>
      </c>
      <c r="H65" s="216" t="s">
        <v>11</v>
      </c>
      <c r="I65" s="216"/>
      <c r="J65" s="2">
        <f t="shared" si="1"/>
        <v>449558</v>
      </c>
      <c r="K65" s="10">
        <f>'Додаток 3'!G43</f>
        <v>449558</v>
      </c>
      <c r="L65" s="10">
        <f>'Додаток 3'!L43</f>
        <v>0</v>
      </c>
      <c r="M65" s="10">
        <f>'Додаток 3'!M43</f>
        <v>0</v>
      </c>
      <c r="N65" s="1"/>
    </row>
    <row r="66" spans="1:14" ht="16.5">
      <c r="A66" s="1"/>
      <c r="B66" s="3" t="s">
        <v>11</v>
      </c>
      <c r="C66" s="3" t="s">
        <v>11</v>
      </c>
      <c r="D66" s="3" t="s">
        <v>11</v>
      </c>
      <c r="E66" s="216" t="s">
        <v>11</v>
      </c>
      <c r="F66" s="216"/>
      <c r="G66" s="25" t="s">
        <v>489</v>
      </c>
      <c r="H66" s="150" t="s">
        <v>564</v>
      </c>
      <c r="I66" s="150"/>
      <c r="J66" s="2">
        <f t="shared" si="1"/>
        <v>145800</v>
      </c>
      <c r="K66" s="10">
        <v>145800</v>
      </c>
      <c r="L66" s="10">
        <v>0</v>
      </c>
      <c r="M66" s="10">
        <v>0</v>
      </c>
      <c r="N66" s="1"/>
    </row>
    <row r="67" spans="1:14" ht="26.1" customHeight="1">
      <c r="A67" s="1"/>
      <c r="B67" s="3" t="s">
        <v>11</v>
      </c>
      <c r="C67" s="3" t="s">
        <v>11</v>
      </c>
      <c r="D67" s="3" t="s">
        <v>11</v>
      </c>
      <c r="E67" s="216" t="s">
        <v>11</v>
      </c>
      <c r="F67" s="216"/>
      <c r="G67" s="25" t="s">
        <v>468</v>
      </c>
      <c r="H67" s="150" t="s">
        <v>563</v>
      </c>
      <c r="I67" s="150"/>
      <c r="J67" s="2">
        <f t="shared" si="1"/>
        <v>309515</v>
      </c>
      <c r="K67" s="10">
        <v>309515</v>
      </c>
      <c r="L67" s="10">
        <v>0</v>
      </c>
      <c r="M67" s="10">
        <v>0</v>
      </c>
      <c r="N67" s="1"/>
    </row>
    <row r="68" spans="1:14" ht="16.5">
      <c r="A68" s="1"/>
      <c r="B68" s="3" t="s">
        <v>11</v>
      </c>
      <c r="C68" s="3" t="s">
        <v>11</v>
      </c>
      <c r="D68" s="3" t="s">
        <v>11</v>
      </c>
      <c r="E68" s="216" t="s">
        <v>11</v>
      </c>
      <c r="F68" s="216"/>
      <c r="G68" s="25" t="s">
        <v>470</v>
      </c>
      <c r="H68" s="150" t="s">
        <v>471</v>
      </c>
      <c r="I68" s="150"/>
      <c r="J68" s="2">
        <f t="shared" si="1"/>
        <v>4743</v>
      </c>
      <c r="K68" s="10">
        <v>4743</v>
      </c>
      <c r="L68" s="10">
        <v>0</v>
      </c>
      <c r="M68" s="10">
        <v>0</v>
      </c>
      <c r="N68" s="1"/>
    </row>
    <row r="69" spans="1:14" ht="16.5" hidden="1">
      <c r="A69" s="1"/>
      <c r="B69" s="3" t="s">
        <v>11</v>
      </c>
      <c r="C69" s="3" t="s">
        <v>11</v>
      </c>
      <c r="D69" s="3" t="s">
        <v>11</v>
      </c>
      <c r="E69" s="216" t="s">
        <v>11</v>
      </c>
      <c r="F69" s="216"/>
      <c r="G69" s="25" t="s">
        <v>472</v>
      </c>
      <c r="H69" s="150" t="s">
        <v>473</v>
      </c>
      <c r="I69" s="150"/>
      <c r="J69" s="2">
        <f t="shared" si="1"/>
        <v>0</v>
      </c>
      <c r="K69" s="10">
        <v>0</v>
      </c>
      <c r="L69" s="10">
        <v>0</v>
      </c>
      <c r="M69" s="10">
        <v>0</v>
      </c>
      <c r="N69" s="1"/>
    </row>
    <row r="70" spans="1:14" ht="13.5" customHeight="1">
      <c r="A70" s="1"/>
      <c r="B70" s="5" t="s">
        <v>11</v>
      </c>
      <c r="C70" s="5" t="s">
        <v>29</v>
      </c>
      <c r="D70" s="3" t="s">
        <v>11</v>
      </c>
      <c r="E70" s="149" t="s">
        <v>28</v>
      </c>
      <c r="F70" s="149"/>
      <c r="G70" s="3" t="s">
        <v>11</v>
      </c>
      <c r="H70" s="216" t="s">
        <v>11</v>
      </c>
      <c r="I70" s="216"/>
      <c r="J70" s="2">
        <f t="shared" si="1"/>
        <v>2313881</v>
      </c>
      <c r="K70" s="2">
        <f>K71+K73+K80+K78+K76</f>
        <v>434414</v>
      </c>
      <c r="L70" s="2">
        <f t="shared" ref="L70:M70" si="28">L71+L73+L80+L78+L76</f>
        <v>1879467</v>
      </c>
      <c r="M70" s="2">
        <f t="shared" si="28"/>
        <v>1622361</v>
      </c>
      <c r="N70" s="1"/>
    </row>
    <row r="71" spans="1:14">
      <c r="A71" s="1"/>
      <c r="B71" s="4" t="s">
        <v>136</v>
      </c>
      <c r="C71" s="4" t="s">
        <v>135</v>
      </c>
      <c r="D71" s="4" t="s">
        <v>134</v>
      </c>
      <c r="E71" s="150" t="s">
        <v>133</v>
      </c>
      <c r="F71" s="150"/>
      <c r="G71" s="3" t="s">
        <v>11</v>
      </c>
      <c r="H71" s="216" t="s">
        <v>11</v>
      </c>
      <c r="I71" s="216"/>
      <c r="J71" s="2">
        <f t="shared" si="1"/>
        <v>15000</v>
      </c>
      <c r="K71" s="10">
        <f>'Додаток 3'!G46</f>
        <v>15000</v>
      </c>
      <c r="L71" s="10">
        <f>'Додаток 3'!L46</f>
        <v>0</v>
      </c>
      <c r="M71" s="10">
        <f>'Додаток 3'!M46</f>
        <v>0</v>
      </c>
      <c r="N71" s="1"/>
    </row>
    <row r="72" spans="1:14" ht="16.5">
      <c r="A72" s="1"/>
      <c r="B72" s="3" t="s">
        <v>11</v>
      </c>
      <c r="C72" s="3" t="s">
        <v>11</v>
      </c>
      <c r="D72" s="3" t="s">
        <v>11</v>
      </c>
      <c r="E72" s="216" t="s">
        <v>11</v>
      </c>
      <c r="F72" s="216"/>
      <c r="G72" s="25" t="s">
        <v>474</v>
      </c>
      <c r="H72" s="216"/>
      <c r="I72" s="216"/>
      <c r="J72" s="2">
        <f t="shared" si="1"/>
        <v>15000</v>
      </c>
      <c r="K72" s="10">
        <f>K71</f>
        <v>15000</v>
      </c>
      <c r="L72" s="10">
        <f t="shared" ref="L72:M72" si="29">L71</f>
        <v>0</v>
      </c>
      <c r="M72" s="10">
        <f t="shared" si="29"/>
        <v>0</v>
      </c>
      <c r="N72" s="1"/>
    </row>
    <row r="73" spans="1:14" ht="14.1" customHeight="1">
      <c r="A73" s="1"/>
      <c r="B73" s="4" t="s">
        <v>132</v>
      </c>
      <c r="C73" s="4" t="s">
        <v>131</v>
      </c>
      <c r="D73" s="4" t="s">
        <v>130</v>
      </c>
      <c r="E73" s="150" t="s">
        <v>129</v>
      </c>
      <c r="F73" s="150"/>
      <c r="G73" s="3" t="s">
        <v>11</v>
      </c>
      <c r="H73" s="216" t="s">
        <v>11</v>
      </c>
      <c r="I73" s="216"/>
      <c r="J73" s="2">
        <f t="shared" si="1"/>
        <v>2182361</v>
      </c>
      <c r="K73" s="10">
        <f>'Додаток 3'!G48</f>
        <v>339414</v>
      </c>
      <c r="L73" s="10">
        <f>'Додаток 3'!L48</f>
        <v>1842947</v>
      </c>
      <c r="M73" s="10">
        <f>'Додаток 3'!M48</f>
        <v>1622361</v>
      </c>
      <c r="N73" s="1"/>
    </row>
    <row r="74" spans="1:14" ht="26.25" customHeight="1">
      <c r="A74" s="1"/>
      <c r="B74" s="3" t="s">
        <v>11</v>
      </c>
      <c r="C74" s="3" t="s">
        <v>11</v>
      </c>
      <c r="D74" s="3" t="s">
        <v>11</v>
      </c>
      <c r="E74" s="216" t="s">
        <v>11</v>
      </c>
      <c r="F74" s="216"/>
      <c r="G74" s="25" t="s">
        <v>562</v>
      </c>
      <c r="H74" s="150" t="s">
        <v>501</v>
      </c>
      <c r="I74" s="150"/>
      <c r="J74" s="2">
        <f t="shared" si="1"/>
        <v>874000</v>
      </c>
      <c r="K74" s="10">
        <v>255000</v>
      </c>
      <c r="L74" s="10">
        <v>619000</v>
      </c>
      <c r="M74" s="10">
        <v>619000</v>
      </c>
      <c r="N74" s="1"/>
    </row>
    <row r="75" spans="1:14" ht="62.25" customHeight="1">
      <c r="A75" s="1"/>
      <c r="B75" s="3" t="s">
        <v>11</v>
      </c>
      <c r="C75" s="3" t="s">
        <v>11</v>
      </c>
      <c r="D75" s="3" t="s">
        <v>11</v>
      </c>
      <c r="E75" s="216" t="s">
        <v>11</v>
      </c>
      <c r="F75" s="216"/>
      <c r="G75" s="25" t="s">
        <v>490</v>
      </c>
      <c r="H75" s="150" t="s">
        <v>487</v>
      </c>
      <c r="I75" s="150"/>
      <c r="J75" s="2">
        <f t="shared" si="1"/>
        <v>1027309</v>
      </c>
      <c r="K75" s="10">
        <v>84414</v>
      </c>
      <c r="L75" s="10">
        <v>942895</v>
      </c>
      <c r="M75" s="10">
        <v>722309</v>
      </c>
      <c r="N75" s="1"/>
    </row>
    <row r="76" spans="1:14" ht="16.5" customHeight="1">
      <c r="A76" s="1"/>
      <c r="B76" s="19" t="s">
        <v>128</v>
      </c>
      <c r="C76" s="4">
        <v>8311</v>
      </c>
      <c r="D76" s="19" t="s">
        <v>126</v>
      </c>
      <c r="E76" s="150" t="s">
        <v>125</v>
      </c>
      <c r="F76" s="150"/>
      <c r="G76" s="3" t="s">
        <v>11</v>
      </c>
      <c r="H76" s="216" t="s">
        <v>11</v>
      </c>
      <c r="I76" s="216"/>
      <c r="J76" s="2">
        <f t="shared" ref="J76:J77" si="30">K76+L76</f>
        <v>36520</v>
      </c>
      <c r="K76" s="10">
        <f>'Додаток 3'!G49</f>
        <v>0</v>
      </c>
      <c r="L76" s="10">
        <f>'Додаток 3'!L49</f>
        <v>36520</v>
      </c>
      <c r="M76" s="10">
        <f>'Додаток 3'!M49</f>
        <v>0</v>
      </c>
      <c r="N76" s="1"/>
    </row>
    <row r="77" spans="1:14" ht="15.75" customHeight="1">
      <c r="A77" s="1"/>
      <c r="B77" s="3" t="s">
        <v>11</v>
      </c>
      <c r="C77" s="3" t="s">
        <v>11</v>
      </c>
      <c r="D77" s="3" t="s">
        <v>11</v>
      </c>
      <c r="E77" s="216" t="s">
        <v>11</v>
      </c>
      <c r="F77" s="216"/>
      <c r="G77" s="25" t="s">
        <v>489</v>
      </c>
      <c r="H77" s="150" t="s">
        <v>500</v>
      </c>
      <c r="I77" s="150"/>
      <c r="J77" s="2">
        <f t="shared" si="30"/>
        <v>36520</v>
      </c>
      <c r="K77" s="10">
        <f>K76</f>
        <v>0</v>
      </c>
      <c r="L77" s="10">
        <f t="shared" ref="L77:M77" si="31">L76</f>
        <v>36520</v>
      </c>
      <c r="M77" s="10">
        <f t="shared" si="31"/>
        <v>0</v>
      </c>
      <c r="N77" s="1"/>
    </row>
    <row r="78" spans="1:14" ht="18.75" hidden="1" customHeight="1">
      <c r="A78" s="1"/>
      <c r="B78" s="19" t="s">
        <v>400</v>
      </c>
      <c r="C78" s="4">
        <v>8313</v>
      </c>
      <c r="D78" s="19" t="s">
        <v>401</v>
      </c>
      <c r="E78" s="150" t="s">
        <v>494</v>
      </c>
      <c r="F78" s="150"/>
      <c r="G78" s="3" t="s">
        <v>11</v>
      </c>
      <c r="H78" s="216" t="s">
        <v>11</v>
      </c>
      <c r="I78" s="216"/>
      <c r="J78" s="2">
        <f t="shared" si="1"/>
        <v>0</v>
      </c>
      <c r="K78" s="10">
        <f>'Додаток 3'!G51</f>
        <v>0</v>
      </c>
      <c r="L78" s="10">
        <f>'Додаток 3'!L51</f>
        <v>0</v>
      </c>
      <c r="M78" s="10">
        <f>'Додаток 3'!M51</f>
        <v>0</v>
      </c>
      <c r="N78" s="1"/>
    </row>
    <row r="79" spans="1:14" ht="21.75" hidden="1" customHeight="1">
      <c r="A79" s="1"/>
      <c r="B79" s="3" t="s">
        <v>11</v>
      </c>
      <c r="C79" s="3" t="s">
        <v>11</v>
      </c>
      <c r="D79" s="3" t="s">
        <v>11</v>
      </c>
      <c r="E79" s="216" t="s">
        <v>11</v>
      </c>
      <c r="F79" s="216"/>
      <c r="G79" s="25" t="s">
        <v>489</v>
      </c>
      <c r="H79" s="150" t="s">
        <v>487</v>
      </c>
      <c r="I79" s="150"/>
      <c r="J79" s="2">
        <f t="shared" si="1"/>
        <v>0</v>
      </c>
      <c r="K79" s="10">
        <f>K78</f>
        <v>0</v>
      </c>
      <c r="L79" s="10">
        <f t="shared" ref="L79:M79" si="32">L78</f>
        <v>0</v>
      </c>
      <c r="M79" s="10">
        <f t="shared" si="32"/>
        <v>0</v>
      </c>
      <c r="N79" s="1"/>
    </row>
    <row r="80" spans="1:14" ht="18" customHeight="1">
      <c r="A80" s="1"/>
      <c r="B80" s="4" t="s">
        <v>124</v>
      </c>
      <c r="C80" s="4" t="s">
        <v>123</v>
      </c>
      <c r="D80" s="4" t="s">
        <v>122</v>
      </c>
      <c r="E80" s="150" t="s">
        <v>121</v>
      </c>
      <c r="F80" s="150"/>
      <c r="G80" s="3" t="s">
        <v>11</v>
      </c>
      <c r="H80" s="216" t="s">
        <v>11</v>
      </c>
      <c r="I80" s="216"/>
      <c r="J80" s="2">
        <f t="shared" si="1"/>
        <v>80000</v>
      </c>
      <c r="K80" s="10">
        <f>'Додаток 3'!G50</f>
        <v>80000</v>
      </c>
      <c r="L80" s="10">
        <f>'Додаток 3'!L50</f>
        <v>0</v>
      </c>
      <c r="M80" s="10">
        <f>'Додаток 3'!M50</f>
        <v>0</v>
      </c>
      <c r="N80" s="1"/>
    </row>
    <row r="81" spans="1:17" ht="18" customHeight="1">
      <c r="A81" s="1"/>
      <c r="B81" s="3" t="s">
        <v>11</v>
      </c>
      <c r="C81" s="3" t="s">
        <v>11</v>
      </c>
      <c r="D81" s="3" t="s">
        <v>11</v>
      </c>
      <c r="E81" s="216" t="s">
        <v>11</v>
      </c>
      <c r="F81" s="216"/>
      <c r="G81" s="25" t="s">
        <v>489</v>
      </c>
      <c r="H81" s="150" t="s">
        <v>500</v>
      </c>
      <c r="I81" s="150"/>
      <c r="J81" s="2">
        <f t="shared" si="1"/>
        <v>80000</v>
      </c>
      <c r="K81" s="10">
        <f>K80</f>
        <v>80000</v>
      </c>
      <c r="L81" s="10">
        <f t="shared" ref="L81:M81" si="33">L80</f>
        <v>0</v>
      </c>
      <c r="M81" s="10">
        <f t="shared" si="33"/>
        <v>0</v>
      </c>
      <c r="N81" s="1"/>
    </row>
    <row r="82" spans="1:17" ht="14.1" customHeight="1">
      <c r="A82" s="1"/>
      <c r="B82" s="5" t="s">
        <v>120</v>
      </c>
      <c r="C82" s="5" t="s">
        <v>11</v>
      </c>
      <c r="D82" s="3" t="s">
        <v>11</v>
      </c>
      <c r="E82" s="149" t="s">
        <v>118</v>
      </c>
      <c r="F82" s="149"/>
      <c r="G82" s="3" t="s">
        <v>11</v>
      </c>
      <c r="H82" s="216" t="s">
        <v>11</v>
      </c>
      <c r="I82" s="216"/>
      <c r="J82" s="2">
        <f t="shared" si="1"/>
        <v>5511689</v>
      </c>
      <c r="K82" s="2">
        <f>K83</f>
        <v>3591138</v>
      </c>
      <c r="L82" s="2">
        <f t="shared" ref="L82:M82" si="34">L83</f>
        <v>1920551</v>
      </c>
      <c r="M82" s="2">
        <f t="shared" si="34"/>
        <v>373030</v>
      </c>
      <c r="N82" s="1"/>
    </row>
    <row r="83" spans="1:17" ht="14.1" customHeight="1">
      <c r="A83" s="1"/>
      <c r="B83" s="5" t="s">
        <v>119</v>
      </c>
      <c r="C83" s="5" t="s">
        <v>11</v>
      </c>
      <c r="D83" s="3" t="s">
        <v>11</v>
      </c>
      <c r="E83" s="149" t="s">
        <v>118</v>
      </c>
      <c r="F83" s="149"/>
      <c r="G83" s="3" t="s">
        <v>11</v>
      </c>
      <c r="H83" s="216" t="s">
        <v>11</v>
      </c>
      <c r="I83" s="216"/>
      <c r="J83" s="2">
        <f t="shared" si="1"/>
        <v>5511689</v>
      </c>
      <c r="K83" s="2">
        <f>K84+K102</f>
        <v>3591138</v>
      </c>
      <c r="L83" s="2">
        <f t="shared" ref="L83:M83" si="35">L84+L102</f>
        <v>1920551</v>
      </c>
      <c r="M83" s="2">
        <f t="shared" si="35"/>
        <v>373030</v>
      </c>
      <c r="N83" s="1"/>
    </row>
    <row r="84" spans="1:17" ht="14.1" customHeight="1">
      <c r="A84" s="1"/>
      <c r="B84" s="5" t="s">
        <v>11</v>
      </c>
      <c r="C84" s="5" t="s">
        <v>68</v>
      </c>
      <c r="D84" s="3" t="s">
        <v>11</v>
      </c>
      <c r="E84" s="149" t="s">
        <v>67</v>
      </c>
      <c r="F84" s="149"/>
      <c r="G84" s="3" t="s">
        <v>11</v>
      </c>
      <c r="H84" s="216" t="s">
        <v>11</v>
      </c>
      <c r="I84" s="216"/>
      <c r="J84" s="2">
        <f t="shared" si="1"/>
        <v>5508689</v>
      </c>
      <c r="K84" s="2">
        <f>K90+K85+K88+K94+K96+K98+K100</f>
        <v>3588138</v>
      </c>
      <c r="L84" s="2">
        <f t="shared" ref="L84:M84" si="36">L90+L85+L88+L94+L96+L98+L100</f>
        <v>1920551</v>
      </c>
      <c r="M84" s="2">
        <f t="shared" si="36"/>
        <v>373030</v>
      </c>
      <c r="N84" s="1"/>
    </row>
    <row r="85" spans="1:17" ht="24" customHeight="1">
      <c r="A85" s="1"/>
      <c r="B85" s="19" t="s">
        <v>112</v>
      </c>
      <c r="C85" s="4">
        <v>1021</v>
      </c>
      <c r="D85" s="17" t="s">
        <v>107</v>
      </c>
      <c r="E85" s="150" t="s">
        <v>110</v>
      </c>
      <c r="F85" s="150"/>
      <c r="G85" s="3" t="s">
        <v>11</v>
      </c>
      <c r="H85" s="216" t="s">
        <v>11</v>
      </c>
      <c r="I85" s="216"/>
      <c r="J85" s="2">
        <f t="shared" si="1"/>
        <v>809644</v>
      </c>
      <c r="K85" s="10">
        <f>K86+K87</f>
        <v>608560</v>
      </c>
      <c r="L85" s="10">
        <f t="shared" ref="L85:M85" si="37">L86+L87</f>
        <v>201084</v>
      </c>
      <c r="M85" s="10">
        <f t="shared" si="37"/>
        <v>201084</v>
      </c>
      <c r="N85" s="1"/>
    </row>
    <row r="86" spans="1:17" ht="24.75">
      <c r="A86" s="1"/>
      <c r="B86" s="3" t="s">
        <v>11</v>
      </c>
      <c r="C86" s="3" t="s">
        <v>11</v>
      </c>
      <c r="D86" s="3" t="s">
        <v>11</v>
      </c>
      <c r="E86" s="216" t="s">
        <v>11</v>
      </c>
      <c r="F86" s="216"/>
      <c r="G86" s="25" t="s">
        <v>460</v>
      </c>
      <c r="H86" s="150" t="s">
        <v>461</v>
      </c>
      <c r="I86" s="150"/>
      <c r="J86" s="2">
        <f t="shared" si="1"/>
        <v>360550</v>
      </c>
      <c r="K86" s="10">
        <v>360550</v>
      </c>
      <c r="L86" s="10">
        <v>0</v>
      </c>
      <c r="M86" s="10">
        <v>0</v>
      </c>
      <c r="N86" s="1"/>
    </row>
    <row r="87" spans="1:17" ht="16.5">
      <c r="A87" s="1"/>
      <c r="B87" s="111"/>
      <c r="C87" s="111"/>
      <c r="D87" s="111"/>
      <c r="E87" s="214"/>
      <c r="F87" s="215"/>
      <c r="G87" s="109" t="s">
        <v>489</v>
      </c>
      <c r="H87" s="150" t="s">
        <v>500</v>
      </c>
      <c r="I87" s="150"/>
      <c r="J87" s="2">
        <f t="shared" si="1"/>
        <v>449094</v>
      </c>
      <c r="K87" s="10">
        <v>248010</v>
      </c>
      <c r="L87" s="10">
        <v>201084</v>
      </c>
      <c r="M87" s="10">
        <v>201084</v>
      </c>
      <c r="N87" s="1"/>
    </row>
    <row r="88" spans="1:17" ht="24" customHeight="1">
      <c r="A88" s="1"/>
      <c r="B88" s="19" t="s">
        <v>105</v>
      </c>
      <c r="C88" s="19" t="s">
        <v>80</v>
      </c>
      <c r="D88" s="97" t="s">
        <v>64</v>
      </c>
      <c r="E88" s="150" t="s">
        <v>104</v>
      </c>
      <c r="F88" s="150"/>
      <c r="G88" s="3" t="s">
        <v>11</v>
      </c>
      <c r="H88" s="216" t="s">
        <v>11</v>
      </c>
      <c r="I88" s="216"/>
      <c r="J88" s="2">
        <f t="shared" ref="J88:J89" si="38">K88+L88</f>
        <v>29000</v>
      </c>
      <c r="K88" s="10">
        <f>K89</f>
        <v>29000</v>
      </c>
      <c r="L88" s="10">
        <f t="shared" ref="L88:M88" si="39">L89</f>
        <v>0</v>
      </c>
      <c r="M88" s="10">
        <f t="shared" si="39"/>
        <v>0</v>
      </c>
      <c r="N88" s="1"/>
    </row>
    <row r="89" spans="1:17" ht="41.25">
      <c r="A89" s="1"/>
      <c r="B89" s="3" t="s">
        <v>11</v>
      </c>
      <c r="C89" s="3" t="s">
        <v>11</v>
      </c>
      <c r="D89" s="3" t="s">
        <v>11</v>
      </c>
      <c r="E89" s="216" t="s">
        <v>11</v>
      </c>
      <c r="F89" s="216"/>
      <c r="G89" s="25" t="s">
        <v>570</v>
      </c>
      <c r="H89" s="150" t="s">
        <v>572</v>
      </c>
      <c r="I89" s="150"/>
      <c r="J89" s="2">
        <f t="shared" si="38"/>
        <v>29000</v>
      </c>
      <c r="K89" s="10">
        <v>29000</v>
      </c>
      <c r="L89" s="10">
        <v>0</v>
      </c>
      <c r="M89" s="10">
        <v>0</v>
      </c>
      <c r="N89" s="1"/>
    </row>
    <row r="90" spans="1:17" ht="14.1" customHeight="1">
      <c r="A90" s="1"/>
      <c r="B90" s="4" t="s">
        <v>100</v>
      </c>
      <c r="C90" s="4" t="s">
        <v>99</v>
      </c>
      <c r="D90" s="4" t="s">
        <v>86</v>
      </c>
      <c r="E90" s="150" t="s">
        <v>98</v>
      </c>
      <c r="F90" s="150"/>
      <c r="G90" s="3" t="s">
        <v>11</v>
      </c>
      <c r="H90" s="216" t="s">
        <v>11</v>
      </c>
      <c r="I90" s="216"/>
      <c r="J90" s="2">
        <f t="shared" si="1"/>
        <v>2950578</v>
      </c>
      <c r="K90" s="10">
        <v>2950578</v>
      </c>
      <c r="L90" s="10">
        <f>'Додаток 3'!L62</f>
        <v>0</v>
      </c>
      <c r="M90" s="10">
        <f>'Додаток 3'!M62</f>
        <v>0</v>
      </c>
      <c r="N90" s="1"/>
    </row>
    <row r="91" spans="1:17" ht="14.1" customHeight="1">
      <c r="A91" s="1"/>
      <c r="B91" s="3" t="s">
        <v>11</v>
      </c>
      <c r="C91" s="3" t="s">
        <v>11</v>
      </c>
      <c r="D91" s="3" t="s">
        <v>11</v>
      </c>
      <c r="E91" s="216" t="s">
        <v>11</v>
      </c>
      <c r="F91" s="216"/>
      <c r="G91" s="25" t="s">
        <v>477</v>
      </c>
      <c r="H91" s="150" t="s">
        <v>469</v>
      </c>
      <c r="I91" s="150"/>
      <c r="J91" s="2">
        <f t="shared" si="1"/>
        <v>2828825</v>
      </c>
      <c r="K91" s="10">
        <v>2828825</v>
      </c>
      <c r="L91" s="10">
        <v>0</v>
      </c>
      <c r="M91" s="10">
        <v>0</v>
      </c>
      <c r="N91" s="10">
        <f t="shared" ref="L91:O93" si="40">N90</f>
        <v>0</v>
      </c>
      <c r="O91" s="10">
        <f t="shared" si="40"/>
        <v>0</v>
      </c>
      <c r="Q91" s="16"/>
    </row>
    <row r="92" spans="1:17" ht="16.5">
      <c r="A92" s="1"/>
      <c r="B92" s="3"/>
      <c r="C92" s="3" t="s">
        <v>11</v>
      </c>
      <c r="D92" s="3" t="s">
        <v>11</v>
      </c>
      <c r="E92" s="216" t="s">
        <v>11</v>
      </c>
      <c r="F92" s="216"/>
      <c r="G92" s="25" t="s">
        <v>561</v>
      </c>
      <c r="H92" s="150" t="s">
        <v>478</v>
      </c>
      <c r="I92" s="150"/>
      <c r="J92" s="2">
        <f t="shared" si="1"/>
        <v>114753</v>
      </c>
      <c r="K92" s="10">
        <v>114753</v>
      </c>
      <c r="L92" s="10">
        <f t="shared" si="40"/>
        <v>0</v>
      </c>
      <c r="M92" s="10">
        <f t="shared" si="40"/>
        <v>0</v>
      </c>
      <c r="N92" s="50"/>
      <c r="O92" s="50"/>
      <c r="Q92" s="16"/>
    </row>
    <row r="93" spans="1:17" ht="16.5">
      <c r="A93" s="1"/>
      <c r="B93" s="3"/>
      <c r="C93" s="3" t="s">
        <v>11</v>
      </c>
      <c r="D93" s="3" t="s">
        <v>11</v>
      </c>
      <c r="E93" s="216" t="s">
        <v>11</v>
      </c>
      <c r="F93" s="216"/>
      <c r="G93" s="25" t="s">
        <v>479</v>
      </c>
      <c r="H93" s="150" t="s">
        <v>480</v>
      </c>
      <c r="I93" s="150"/>
      <c r="J93" s="2">
        <f t="shared" ref="J93" si="41">K93+L93</f>
        <v>7000</v>
      </c>
      <c r="K93" s="10">
        <v>7000</v>
      </c>
      <c r="L93" s="10">
        <f t="shared" si="40"/>
        <v>0</v>
      </c>
      <c r="M93" s="10">
        <f t="shared" si="40"/>
        <v>0</v>
      </c>
      <c r="N93" s="50"/>
      <c r="O93" s="50"/>
    </row>
    <row r="94" spans="1:17" ht="38.25" customHeight="1">
      <c r="A94" s="1"/>
      <c r="B94" s="113" t="s">
        <v>582</v>
      </c>
      <c r="C94" s="111">
        <v>1181</v>
      </c>
      <c r="D94" s="113" t="s">
        <v>86</v>
      </c>
      <c r="E94" s="150" t="s">
        <v>583</v>
      </c>
      <c r="F94" s="150"/>
      <c r="G94" s="109"/>
      <c r="H94" s="145"/>
      <c r="I94" s="146"/>
      <c r="J94" s="2">
        <f>K94+L94</f>
        <v>76146</v>
      </c>
      <c r="K94" s="10">
        <f>K95</f>
        <v>0</v>
      </c>
      <c r="L94" s="10">
        <f t="shared" ref="L94:M94" si="42">L95</f>
        <v>76146</v>
      </c>
      <c r="M94" s="10">
        <f t="shared" si="42"/>
        <v>76146</v>
      </c>
      <c r="N94" s="50"/>
      <c r="O94" s="50"/>
    </row>
    <row r="95" spans="1:17" ht="16.5">
      <c r="A95" s="1"/>
      <c r="B95" s="111"/>
      <c r="C95" s="111"/>
      <c r="D95" s="111"/>
      <c r="E95" s="214"/>
      <c r="F95" s="215"/>
      <c r="G95" s="109" t="s">
        <v>489</v>
      </c>
      <c r="H95" s="150" t="s">
        <v>500</v>
      </c>
      <c r="I95" s="150"/>
      <c r="J95" s="2">
        <f>K95+L95</f>
        <v>76146</v>
      </c>
      <c r="K95" s="10">
        <f>K96</f>
        <v>0</v>
      </c>
      <c r="L95" s="10">
        <v>76146</v>
      </c>
      <c r="M95" s="10">
        <v>76146</v>
      </c>
      <c r="N95" s="50"/>
      <c r="O95" s="50"/>
    </row>
    <row r="96" spans="1:17" ht="39.75" customHeight="1">
      <c r="A96" s="1"/>
      <c r="B96" s="4" t="s">
        <v>580</v>
      </c>
      <c r="C96" s="4" t="s">
        <v>589</v>
      </c>
      <c r="D96" s="4" t="s">
        <v>86</v>
      </c>
      <c r="E96" s="150" t="s">
        <v>590</v>
      </c>
      <c r="F96" s="150"/>
      <c r="G96" s="109"/>
      <c r="H96" s="145"/>
      <c r="I96" s="146"/>
      <c r="J96" s="2">
        <f t="shared" ref="J96:J101" si="43">K96+L96</f>
        <v>685321</v>
      </c>
      <c r="K96" s="10">
        <f>K97</f>
        <v>0</v>
      </c>
      <c r="L96" s="10">
        <f t="shared" ref="L96:M96" si="44">L97</f>
        <v>685321</v>
      </c>
      <c r="M96" s="10">
        <f t="shared" si="44"/>
        <v>0</v>
      </c>
      <c r="N96" s="50"/>
      <c r="O96" s="50"/>
    </row>
    <row r="97" spans="1:15" ht="16.5">
      <c r="A97" s="1"/>
      <c r="B97" s="111"/>
      <c r="C97" s="111"/>
      <c r="D97" s="111"/>
      <c r="E97" s="214"/>
      <c r="F97" s="215"/>
      <c r="G97" s="109" t="s">
        <v>489</v>
      </c>
      <c r="H97" s="150" t="s">
        <v>500</v>
      </c>
      <c r="I97" s="150"/>
      <c r="J97" s="2">
        <f t="shared" si="43"/>
        <v>685321</v>
      </c>
      <c r="K97" s="10"/>
      <c r="L97" s="10">
        <v>685321</v>
      </c>
      <c r="M97" s="10"/>
      <c r="N97" s="50"/>
      <c r="O97" s="50"/>
    </row>
    <row r="98" spans="1:15" ht="39" customHeight="1">
      <c r="A98" s="1"/>
      <c r="B98" s="4" t="s">
        <v>565</v>
      </c>
      <c r="C98" s="4" t="s">
        <v>591</v>
      </c>
      <c r="D98" s="4" t="s">
        <v>86</v>
      </c>
      <c r="E98" s="150" t="s">
        <v>592</v>
      </c>
      <c r="F98" s="150"/>
      <c r="G98" s="109"/>
      <c r="H98" s="145"/>
      <c r="I98" s="146"/>
      <c r="J98" s="2">
        <f t="shared" si="43"/>
        <v>95800</v>
      </c>
      <c r="K98" s="10">
        <f>K99</f>
        <v>0</v>
      </c>
      <c r="L98" s="10">
        <f t="shared" ref="L98:M98" si="45">L99</f>
        <v>95800</v>
      </c>
      <c r="M98" s="10">
        <f t="shared" si="45"/>
        <v>95800</v>
      </c>
      <c r="N98" s="50"/>
      <c r="O98" s="50"/>
    </row>
    <row r="99" spans="1:15" ht="16.5">
      <c r="A99" s="1"/>
      <c r="B99" s="111"/>
      <c r="C99" s="111"/>
      <c r="D99" s="111"/>
      <c r="E99" s="214"/>
      <c r="F99" s="215"/>
      <c r="G99" s="109" t="s">
        <v>489</v>
      </c>
      <c r="H99" s="150" t="s">
        <v>500</v>
      </c>
      <c r="I99" s="150"/>
      <c r="J99" s="2">
        <f t="shared" si="43"/>
        <v>95800</v>
      </c>
      <c r="K99" s="10"/>
      <c r="L99" s="10">
        <v>95800</v>
      </c>
      <c r="M99" s="10">
        <v>95800</v>
      </c>
      <c r="N99" s="50"/>
      <c r="O99" s="50"/>
    </row>
    <row r="100" spans="1:15" ht="57.75" customHeight="1">
      <c r="A100" s="1"/>
      <c r="B100" s="4" t="s">
        <v>566</v>
      </c>
      <c r="C100" s="4" t="s">
        <v>593</v>
      </c>
      <c r="D100" s="4" t="s">
        <v>86</v>
      </c>
      <c r="E100" s="150" t="s">
        <v>567</v>
      </c>
      <c r="F100" s="150"/>
      <c r="G100" s="109"/>
      <c r="H100" s="145"/>
      <c r="I100" s="146"/>
      <c r="J100" s="2">
        <f t="shared" si="43"/>
        <v>862200</v>
      </c>
      <c r="K100" s="10">
        <f>K101</f>
        <v>0</v>
      </c>
      <c r="L100" s="10">
        <f t="shared" ref="L100:M100" si="46">L101</f>
        <v>862200</v>
      </c>
      <c r="M100" s="10">
        <f t="shared" si="46"/>
        <v>0</v>
      </c>
      <c r="N100" s="50"/>
      <c r="O100" s="50"/>
    </row>
    <row r="101" spans="1:15" ht="16.5">
      <c r="A101" s="1"/>
      <c r="B101" s="111"/>
      <c r="C101" s="111"/>
      <c r="D101" s="111"/>
      <c r="E101" s="214"/>
      <c r="F101" s="215"/>
      <c r="G101" s="109" t="s">
        <v>489</v>
      </c>
      <c r="H101" s="150" t="s">
        <v>500</v>
      </c>
      <c r="I101" s="150"/>
      <c r="J101" s="2">
        <f t="shared" si="43"/>
        <v>862200</v>
      </c>
      <c r="K101" s="10"/>
      <c r="L101" s="10">
        <v>862200</v>
      </c>
      <c r="M101" s="10"/>
      <c r="N101" s="50"/>
      <c r="O101" s="50"/>
    </row>
    <row r="102" spans="1:15" ht="16.5" customHeight="1">
      <c r="A102" s="1"/>
      <c r="B102" s="5" t="s">
        <v>11</v>
      </c>
      <c r="C102" s="5" t="s">
        <v>84</v>
      </c>
      <c r="D102" s="3" t="s">
        <v>11</v>
      </c>
      <c r="E102" s="149" t="s">
        <v>83</v>
      </c>
      <c r="F102" s="149"/>
      <c r="G102" s="3" t="s">
        <v>11</v>
      </c>
      <c r="H102" s="216" t="s">
        <v>11</v>
      </c>
      <c r="I102" s="216"/>
      <c r="J102" s="2">
        <f t="shared" si="1"/>
        <v>3000</v>
      </c>
      <c r="K102" s="2">
        <f>K103</f>
        <v>3000</v>
      </c>
      <c r="L102" s="2">
        <f t="shared" ref="L102:M102" si="47">L103</f>
        <v>0</v>
      </c>
      <c r="M102" s="2">
        <f t="shared" si="47"/>
        <v>0</v>
      </c>
      <c r="N102" s="1"/>
    </row>
    <row r="103" spans="1:15" ht="31.5" customHeight="1">
      <c r="A103" s="1"/>
      <c r="B103" s="4" t="s">
        <v>82</v>
      </c>
      <c r="C103" s="4" t="s">
        <v>81</v>
      </c>
      <c r="D103" s="4" t="s">
        <v>80</v>
      </c>
      <c r="E103" s="150" t="s">
        <v>79</v>
      </c>
      <c r="F103" s="150"/>
      <c r="G103" s="3" t="s">
        <v>11</v>
      </c>
      <c r="H103" s="216" t="s">
        <v>11</v>
      </c>
      <c r="I103" s="216"/>
      <c r="J103" s="2">
        <f t="shared" si="1"/>
        <v>3000</v>
      </c>
      <c r="K103" s="10">
        <f>'Додаток 3'!G73</f>
        <v>3000</v>
      </c>
      <c r="L103" s="10">
        <f>'Додаток 3'!L73</f>
        <v>0</v>
      </c>
      <c r="M103" s="10">
        <f>'Додаток 3'!M73</f>
        <v>0</v>
      </c>
      <c r="N103" s="1"/>
    </row>
    <row r="104" spans="1:15" ht="24.75">
      <c r="A104" s="1"/>
      <c r="B104" s="3" t="s">
        <v>11</v>
      </c>
      <c r="C104" s="3" t="s">
        <v>11</v>
      </c>
      <c r="D104" s="3" t="s">
        <v>11</v>
      </c>
      <c r="E104" s="216" t="s">
        <v>11</v>
      </c>
      <c r="F104" s="216"/>
      <c r="G104" s="25" t="s">
        <v>460</v>
      </c>
      <c r="H104" s="150" t="s">
        <v>461</v>
      </c>
      <c r="I104" s="150"/>
      <c r="J104" s="2">
        <f t="shared" si="1"/>
        <v>3000</v>
      </c>
      <c r="K104" s="10">
        <f>K103</f>
        <v>3000</v>
      </c>
      <c r="L104" s="10">
        <f t="shared" ref="L104:M104" si="48">L103</f>
        <v>0</v>
      </c>
      <c r="M104" s="10">
        <f t="shared" si="48"/>
        <v>0</v>
      </c>
      <c r="N104" s="1"/>
    </row>
    <row r="105" spans="1:15" ht="18" customHeight="1">
      <c r="A105" s="1"/>
      <c r="B105" s="5" t="s">
        <v>72</v>
      </c>
      <c r="C105" s="5" t="s">
        <v>11</v>
      </c>
      <c r="D105" s="3" t="s">
        <v>11</v>
      </c>
      <c r="E105" s="149" t="s">
        <v>70</v>
      </c>
      <c r="F105" s="149"/>
      <c r="G105" s="3" t="s">
        <v>11</v>
      </c>
      <c r="H105" s="216" t="s">
        <v>11</v>
      </c>
      <c r="I105" s="216"/>
      <c r="J105" s="2">
        <f t="shared" si="1"/>
        <v>223399</v>
      </c>
      <c r="K105" s="2">
        <f>K106</f>
        <v>187200</v>
      </c>
      <c r="L105" s="2">
        <f t="shared" ref="L105:O107" si="49">L106</f>
        <v>36199</v>
      </c>
      <c r="M105" s="2">
        <f t="shared" si="49"/>
        <v>36199</v>
      </c>
      <c r="N105" s="1"/>
    </row>
    <row r="106" spans="1:15" ht="18" customHeight="1">
      <c r="A106" s="1"/>
      <c r="B106" s="5" t="s">
        <v>71</v>
      </c>
      <c r="C106" s="5" t="s">
        <v>11</v>
      </c>
      <c r="D106" s="3" t="s">
        <v>11</v>
      </c>
      <c r="E106" s="149" t="s">
        <v>70</v>
      </c>
      <c r="F106" s="149"/>
      <c r="G106" s="3" t="s">
        <v>11</v>
      </c>
      <c r="H106" s="216" t="s">
        <v>11</v>
      </c>
      <c r="I106" s="216"/>
      <c r="J106" s="2">
        <f t="shared" si="1"/>
        <v>223399</v>
      </c>
      <c r="K106" s="2">
        <f>K107+K110</f>
        <v>187200</v>
      </c>
      <c r="L106" s="2">
        <f t="shared" ref="L106:M106" si="50">L107+L110</f>
        <v>36199</v>
      </c>
      <c r="M106" s="2">
        <f t="shared" si="50"/>
        <v>36199</v>
      </c>
      <c r="N106" s="2">
        <f t="shared" si="49"/>
        <v>0</v>
      </c>
      <c r="O106" s="2">
        <f t="shared" si="49"/>
        <v>0</v>
      </c>
    </row>
    <row r="107" spans="1:15" ht="14.1" customHeight="1">
      <c r="A107" s="1"/>
      <c r="B107" s="5" t="s">
        <v>11</v>
      </c>
      <c r="C107" s="5" t="s">
        <v>62</v>
      </c>
      <c r="D107" s="3" t="s">
        <v>11</v>
      </c>
      <c r="E107" s="149" t="s">
        <v>61</v>
      </c>
      <c r="F107" s="149"/>
      <c r="G107" s="3" t="s">
        <v>11</v>
      </c>
      <c r="H107" s="216" t="s">
        <v>11</v>
      </c>
      <c r="I107" s="216"/>
      <c r="J107" s="2">
        <f>K107+L107</f>
        <v>75200</v>
      </c>
      <c r="K107" s="2">
        <f>K108</f>
        <v>75200</v>
      </c>
      <c r="L107" s="2">
        <f t="shared" si="49"/>
        <v>0</v>
      </c>
      <c r="M107" s="2">
        <f t="shared" si="49"/>
        <v>0</v>
      </c>
      <c r="N107" s="1"/>
    </row>
    <row r="108" spans="1:15" ht="14.1" customHeight="1">
      <c r="A108" s="1"/>
      <c r="B108" s="4" t="s">
        <v>46</v>
      </c>
      <c r="C108" s="4" t="s">
        <v>45</v>
      </c>
      <c r="D108" s="4" t="s">
        <v>44</v>
      </c>
      <c r="E108" s="150" t="s">
        <v>43</v>
      </c>
      <c r="F108" s="150"/>
      <c r="G108" s="3" t="s">
        <v>11</v>
      </c>
      <c r="H108" s="216" t="s">
        <v>11</v>
      </c>
      <c r="I108" s="216"/>
      <c r="J108" s="2">
        <f t="shared" si="1"/>
        <v>75200</v>
      </c>
      <c r="K108" s="10">
        <f>'Додаток 3'!G87</f>
        <v>75200</v>
      </c>
      <c r="L108" s="10">
        <f>'Додаток 3'!L87</f>
        <v>0</v>
      </c>
      <c r="M108" s="10">
        <f>'Додаток 3'!M87</f>
        <v>0</v>
      </c>
      <c r="N108" s="1"/>
    </row>
    <row r="109" spans="1:15" ht="42.75" customHeight="1">
      <c r="A109" s="1"/>
      <c r="B109" s="3" t="s">
        <v>11</v>
      </c>
      <c r="C109" s="3" t="s">
        <v>11</v>
      </c>
      <c r="D109" s="3" t="s">
        <v>11</v>
      </c>
      <c r="E109" s="216" t="s">
        <v>11</v>
      </c>
      <c r="F109" s="216"/>
      <c r="G109" s="25" t="s">
        <v>570</v>
      </c>
      <c r="H109" s="150" t="s">
        <v>571</v>
      </c>
      <c r="I109" s="150"/>
      <c r="J109" s="2">
        <f t="shared" si="1"/>
        <v>75200</v>
      </c>
      <c r="K109" s="10">
        <f>K108</f>
        <v>75200</v>
      </c>
      <c r="L109" s="10">
        <f t="shared" ref="L109:M109" si="51">L108</f>
        <v>0</v>
      </c>
      <c r="M109" s="10">
        <f t="shared" si="51"/>
        <v>0</v>
      </c>
      <c r="N109" s="1"/>
    </row>
    <row r="110" spans="1:15" ht="18" customHeight="1">
      <c r="A110" s="1"/>
      <c r="B110" s="5" t="s">
        <v>11</v>
      </c>
      <c r="C110" s="5">
        <v>5000</v>
      </c>
      <c r="D110" s="3" t="s">
        <v>11</v>
      </c>
      <c r="E110" s="149" t="s">
        <v>41</v>
      </c>
      <c r="F110" s="149"/>
      <c r="G110" s="3" t="s">
        <v>11</v>
      </c>
      <c r="H110" s="216" t="s">
        <v>11</v>
      </c>
      <c r="I110" s="216"/>
      <c r="J110" s="2">
        <f>K110+L110</f>
        <v>148199</v>
      </c>
      <c r="K110" s="2">
        <f>K111+K113</f>
        <v>112000</v>
      </c>
      <c r="L110" s="2">
        <f t="shared" ref="L110:M110" si="52">L111+L113</f>
        <v>36199</v>
      </c>
      <c r="M110" s="2">
        <f t="shared" si="52"/>
        <v>36199</v>
      </c>
      <c r="N110" s="1"/>
    </row>
    <row r="111" spans="1:15" ht="18" customHeight="1">
      <c r="A111" s="1"/>
      <c r="B111" s="4">
        <v>1015011</v>
      </c>
      <c r="C111" s="4">
        <v>5011</v>
      </c>
      <c r="D111" s="19" t="s">
        <v>40</v>
      </c>
      <c r="E111" s="150" t="s">
        <v>237</v>
      </c>
      <c r="F111" s="150"/>
      <c r="G111" s="3" t="s">
        <v>11</v>
      </c>
      <c r="H111" s="216" t="s">
        <v>11</v>
      </c>
      <c r="I111" s="216"/>
      <c r="J111" s="2">
        <f t="shared" ref="J111:J126" si="53">K111+L111</f>
        <v>92000</v>
      </c>
      <c r="K111" s="10">
        <f>'Додаток 3'!G89</f>
        <v>92000</v>
      </c>
      <c r="L111" s="10">
        <f>'Додаток 3'!L89</f>
        <v>0</v>
      </c>
      <c r="M111" s="10">
        <f>'Додаток 3'!M89</f>
        <v>0</v>
      </c>
      <c r="N111" s="1"/>
    </row>
    <row r="112" spans="1:15" ht="18" customHeight="1">
      <c r="A112" s="1"/>
      <c r="B112" s="3" t="s">
        <v>11</v>
      </c>
      <c r="C112" s="3" t="s">
        <v>11</v>
      </c>
      <c r="D112" s="54" t="s">
        <v>11</v>
      </c>
      <c r="E112" s="216" t="s">
        <v>11</v>
      </c>
      <c r="F112" s="216"/>
      <c r="G112" s="25" t="s">
        <v>479</v>
      </c>
      <c r="H112" s="150" t="s">
        <v>480</v>
      </c>
      <c r="I112" s="150"/>
      <c r="J112" s="2">
        <f t="shared" si="53"/>
        <v>92000</v>
      </c>
      <c r="K112" s="10">
        <f>K111</f>
        <v>92000</v>
      </c>
      <c r="L112" s="10">
        <f t="shared" ref="L112:M112" si="54">L111</f>
        <v>0</v>
      </c>
      <c r="M112" s="10">
        <f t="shared" si="54"/>
        <v>0</v>
      </c>
      <c r="N112" s="1"/>
    </row>
    <row r="113" spans="1:14" ht="24" customHeight="1">
      <c r="A113" s="1"/>
      <c r="B113" s="4">
        <v>1015031</v>
      </c>
      <c r="C113" s="4">
        <v>5031</v>
      </c>
      <c r="D113" s="19" t="s">
        <v>40</v>
      </c>
      <c r="E113" s="150" t="s">
        <v>39</v>
      </c>
      <c r="F113" s="150"/>
      <c r="G113" s="3" t="s">
        <v>11</v>
      </c>
      <c r="H113" s="216" t="s">
        <v>11</v>
      </c>
      <c r="I113" s="216"/>
      <c r="J113" s="2">
        <f t="shared" ref="J113:J114" si="55">K113+L113</f>
        <v>56199</v>
      </c>
      <c r="K113" s="10">
        <v>20000</v>
      </c>
      <c r="L113" s="10">
        <f>'Додаток 3'!L90</f>
        <v>36199</v>
      </c>
      <c r="M113" s="10">
        <f>'Додаток 3'!M90</f>
        <v>36199</v>
      </c>
      <c r="N113" s="1"/>
    </row>
    <row r="114" spans="1:14" ht="18" customHeight="1">
      <c r="A114" s="1"/>
      <c r="B114" s="3" t="s">
        <v>11</v>
      </c>
      <c r="C114" s="3" t="s">
        <v>11</v>
      </c>
      <c r="D114" s="3" t="s">
        <v>11</v>
      </c>
      <c r="E114" s="216" t="s">
        <v>11</v>
      </c>
      <c r="F114" s="216"/>
      <c r="G114" s="25" t="s">
        <v>479</v>
      </c>
      <c r="H114" s="150" t="s">
        <v>480</v>
      </c>
      <c r="I114" s="150"/>
      <c r="J114" s="2">
        <f t="shared" si="55"/>
        <v>56199</v>
      </c>
      <c r="K114" s="10">
        <f>K113</f>
        <v>20000</v>
      </c>
      <c r="L114" s="10">
        <f t="shared" ref="L114:M114" si="56">L113</f>
        <v>36199</v>
      </c>
      <c r="M114" s="10">
        <f t="shared" si="56"/>
        <v>36199</v>
      </c>
      <c r="N114" s="1"/>
    </row>
    <row r="115" spans="1:14" ht="16.5" customHeight="1">
      <c r="A115" s="1"/>
      <c r="B115" s="5" t="s">
        <v>38</v>
      </c>
      <c r="C115" s="5" t="s">
        <v>11</v>
      </c>
      <c r="D115" s="3" t="s">
        <v>11</v>
      </c>
      <c r="E115" s="149" t="s">
        <v>36</v>
      </c>
      <c r="F115" s="149"/>
      <c r="G115" s="3" t="s">
        <v>11</v>
      </c>
      <c r="H115" s="216" t="s">
        <v>11</v>
      </c>
      <c r="I115" s="216"/>
      <c r="J115" s="2">
        <f t="shared" si="53"/>
        <v>912000</v>
      </c>
      <c r="K115" s="2">
        <f>K116</f>
        <v>516000</v>
      </c>
      <c r="L115" s="2">
        <f t="shared" ref="L115:M116" si="57">L116</f>
        <v>396000</v>
      </c>
      <c r="M115" s="2">
        <f t="shared" si="57"/>
        <v>396000</v>
      </c>
      <c r="N115" s="1"/>
    </row>
    <row r="116" spans="1:14" ht="17.25" customHeight="1">
      <c r="A116" s="1"/>
      <c r="B116" s="5" t="s">
        <v>37</v>
      </c>
      <c r="C116" s="5" t="s">
        <v>11</v>
      </c>
      <c r="D116" s="3" t="s">
        <v>11</v>
      </c>
      <c r="E116" s="149" t="s">
        <v>36</v>
      </c>
      <c r="F116" s="149"/>
      <c r="G116" s="3" t="s">
        <v>11</v>
      </c>
      <c r="H116" s="216" t="s">
        <v>11</v>
      </c>
      <c r="I116" s="216"/>
      <c r="J116" s="2">
        <f t="shared" si="53"/>
        <v>912000</v>
      </c>
      <c r="K116" s="2">
        <f>K117</f>
        <v>516000</v>
      </c>
      <c r="L116" s="2">
        <f t="shared" si="57"/>
        <v>396000</v>
      </c>
      <c r="M116" s="2">
        <f t="shared" si="57"/>
        <v>396000</v>
      </c>
      <c r="N116" s="1"/>
    </row>
    <row r="117" spans="1:14">
      <c r="A117" s="1"/>
      <c r="B117" s="5" t="s">
        <v>11</v>
      </c>
      <c r="C117" s="5" t="s">
        <v>23</v>
      </c>
      <c r="D117" s="3" t="s">
        <v>11</v>
      </c>
      <c r="E117" s="149" t="s">
        <v>22</v>
      </c>
      <c r="F117" s="149"/>
      <c r="G117" s="3" t="s">
        <v>11</v>
      </c>
      <c r="H117" s="216" t="s">
        <v>11</v>
      </c>
      <c r="I117" s="216"/>
      <c r="J117" s="2">
        <f t="shared" si="53"/>
        <v>912000</v>
      </c>
      <c r="K117" s="2">
        <f>K118+K120</f>
        <v>516000</v>
      </c>
      <c r="L117" s="2">
        <f t="shared" ref="L117:M117" si="58">L118+L120</f>
        <v>396000</v>
      </c>
      <c r="M117" s="2">
        <f t="shared" si="58"/>
        <v>396000</v>
      </c>
      <c r="N117" s="1"/>
    </row>
    <row r="118" spans="1:14">
      <c r="A118" s="1"/>
      <c r="B118" s="4">
        <v>3719770</v>
      </c>
      <c r="C118" s="4">
        <v>9770</v>
      </c>
      <c r="D118" s="4" t="s">
        <v>17</v>
      </c>
      <c r="E118" s="150" t="s">
        <v>12</v>
      </c>
      <c r="F118" s="150"/>
      <c r="G118" s="3" t="s">
        <v>11</v>
      </c>
      <c r="H118" s="216" t="s">
        <v>11</v>
      </c>
      <c r="I118" s="216"/>
      <c r="J118" s="2">
        <f>K118+L118</f>
        <v>260000</v>
      </c>
      <c r="K118" s="10">
        <f>'Додаток 3'!G98</f>
        <v>260000</v>
      </c>
      <c r="L118" s="10">
        <f>'Додаток 3'!L98</f>
        <v>0</v>
      </c>
      <c r="M118" s="10">
        <f>'Додаток 3'!M98</f>
        <v>0</v>
      </c>
      <c r="N118" s="1"/>
    </row>
    <row r="119" spans="1:14" ht="16.5">
      <c r="A119" s="1"/>
      <c r="B119" s="3" t="s">
        <v>11</v>
      </c>
      <c r="C119" s="3" t="s">
        <v>11</v>
      </c>
      <c r="D119" s="3" t="s">
        <v>11</v>
      </c>
      <c r="E119" s="216" t="s">
        <v>11</v>
      </c>
      <c r="F119" s="216"/>
      <c r="G119" s="25" t="s">
        <v>472</v>
      </c>
      <c r="H119" s="150" t="s">
        <v>473</v>
      </c>
      <c r="I119" s="150"/>
      <c r="J119" s="2">
        <f t="shared" ref="J119" si="59">K119+L119</f>
        <v>260000</v>
      </c>
      <c r="K119" s="10">
        <f>K118</f>
        <v>260000</v>
      </c>
      <c r="L119" s="10">
        <f t="shared" ref="L119:M119" si="60">L118</f>
        <v>0</v>
      </c>
      <c r="M119" s="10">
        <f t="shared" si="60"/>
        <v>0</v>
      </c>
      <c r="N119" s="1"/>
    </row>
    <row r="120" spans="1:14" ht="21" customHeight="1">
      <c r="A120" s="1"/>
      <c r="B120" s="4" t="s">
        <v>19</v>
      </c>
      <c r="C120" s="4" t="s">
        <v>18</v>
      </c>
      <c r="D120" s="4" t="s">
        <v>17</v>
      </c>
      <c r="E120" s="150" t="s">
        <v>16</v>
      </c>
      <c r="F120" s="150"/>
      <c r="G120" s="3" t="s">
        <v>11</v>
      </c>
      <c r="H120" s="216" t="s">
        <v>11</v>
      </c>
      <c r="I120" s="216"/>
      <c r="J120" s="2">
        <f>K120+L120</f>
        <v>652000</v>
      </c>
      <c r="K120" s="10">
        <f>'Додаток 3'!G99</f>
        <v>256000</v>
      </c>
      <c r="L120" s="10">
        <f>'Додаток 3'!L99</f>
        <v>396000</v>
      </c>
      <c r="M120" s="10">
        <f>'Додаток 3'!M99</f>
        <v>396000</v>
      </c>
      <c r="N120" s="1"/>
    </row>
    <row r="121" spans="1:14" ht="22.5" customHeight="1">
      <c r="A121" s="1"/>
      <c r="B121" s="3" t="s">
        <v>11</v>
      </c>
      <c r="C121" s="3" t="s">
        <v>11</v>
      </c>
      <c r="D121" s="3" t="s">
        <v>11</v>
      </c>
      <c r="E121" s="216" t="s">
        <v>11</v>
      </c>
      <c r="F121" s="216"/>
      <c r="G121" s="25" t="s">
        <v>576</v>
      </c>
      <c r="H121" s="150" t="s">
        <v>578</v>
      </c>
      <c r="I121" s="150"/>
      <c r="J121" s="2">
        <f t="shared" si="53"/>
        <v>350000</v>
      </c>
      <c r="K121" s="10"/>
      <c r="L121" s="10">
        <v>350000</v>
      </c>
      <c r="M121" s="10">
        <v>350000</v>
      </c>
      <c r="N121" s="1"/>
    </row>
    <row r="122" spans="1:14" ht="25.5" customHeight="1">
      <c r="A122" s="1"/>
      <c r="B122" s="3" t="s">
        <v>11</v>
      </c>
      <c r="C122" s="3" t="s">
        <v>11</v>
      </c>
      <c r="D122" s="3" t="s">
        <v>11</v>
      </c>
      <c r="E122" s="216" t="s">
        <v>11</v>
      </c>
      <c r="F122" s="216"/>
      <c r="G122" s="109" t="s">
        <v>594</v>
      </c>
      <c r="H122" s="150" t="s">
        <v>595</v>
      </c>
      <c r="I122" s="150"/>
      <c r="J122" s="2">
        <f t="shared" si="53"/>
        <v>46000</v>
      </c>
      <c r="K122" s="10">
        <v>0</v>
      </c>
      <c r="L122" s="10">
        <v>46000</v>
      </c>
      <c r="M122" s="10">
        <v>46000</v>
      </c>
      <c r="N122" s="1"/>
    </row>
    <row r="123" spans="1:14" ht="29.25" customHeight="1">
      <c r="A123" s="1"/>
      <c r="B123" s="3" t="s">
        <v>11</v>
      </c>
      <c r="C123" s="3" t="s">
        <v>11</v>
      </c>
      <c r="D123" s="3" t="s">
        <v>11</v>
      </c>
      <c r="E123" s="216" t="s">
        <v>11</v>
      </c>
      <c r="F123" s="216"/>
      <c r="G123" s="25" t="s">
        <v>481</v>
      </c>
      <c r="H123" s="150" t="s">
        <v>482</v>
      </c>
      <c r="I123" s="150"/>
      <c r="J123" s="2">
        <f t="shared" si="53"/>
        <v>106000</v>
      </c>
      <c r="K123" s="10">
        <v>106000</v>
      </c>
      <c r="L123" s="10">
        <v>0</v>
      </c>
      <c r="M123" s="10">
        <v>0</v>
      </c>
      <c r="N123" s="1"/>
    </row>
    <row r="124" spans="1:14" ht="36.75" customHeight="1">
      <c r="A124" s="1"/>
      <c r="B124" s="3" t="s">
        <v>11</v>
      </c>
      <c r="C124" s="3" t="s">
        <v>11</v>
      </c>
      <c r="D124" s="3" t="s">
        <v>11</v>
      </c>
      <c r="E124" s="216" t="s">
        <v>11</v>
      </c>
      <c r="F124" s="216"/>
      <c r="G124" s="25" t="s">
        <v>483</v>
      </c>
      <c r="H124" s="150" t="s">
        <v>484</v>
      </c>
      <c r="I124" s="150"/>
      <c r="J124" s="2">
        <f t="shared" si="53"/>
        <v>150000</v>
      </c>
      <c r="K124" s="10">
        <v>150000</v>
      </c>
      <c r="L124" s="10">
        <v>0</v>
      </c>
      <c r="M124" s="10">
        <v>0</v>
      </c>
      <c r="N124" s="1"/>
    </row>
    <row r="125" spans="1:14" ht="3" hidden="1" customHeight="1">
      <c r="A125" s="1"/>
      <c r="B125" s="3" t="s">
        <v>11</v>
      </c>
      <c r="C125" s="3" t="s">
        <v>11</v>
      </c>
      <c r="D125" s="3" t="s">
        <v>11</v>
      </c>
      <c r="E125" s="216" t="s">
        <v>11</v>
      </c>
      <c r="F125" s="216"/>
      <c r="G125" s="25" t="s">
        <v>485</v>
      </c>
      <c r="H125" s="150" t="s">
        <v>486</v>
      </c>
      <c r="I125" s="150"/>
      <c r="J125" s="2">
        <f t="shared" si="53"/>
        <v>0</v>
      </c>
      <c r="K125" s="10">
        <v>0</v>
      </c>
      <c r="L125" s="10"/>
      <c r="M125" s="10"/>
      <c r="N125" s="1"/>
    </row>
    <row r="126" spans="1:14" ht="24" hidden="1" customHeight="1">
      <c r="A126" s="1"/>
      <c r="B126" s="3" t="s">
        <v>11</v>
      </c>
      <c r="C126" s="3" t="s">
        <v>11</v>
      </c>
      <c r="D126" s="3" t="s">
        <v>11</v>
      </c>
      <c r="E126" s="216" t="s">
        <v>11</v>
      </c>
      <c r="F126" s="216"/>
      <c r="G126" s="25" t="s">
        <v>475</v>
      </c>
      <c r="H126" s="150" t="s">
        <v>476</v>
      </c>
      <c r="I126" s="150"/>
      <c r="J126" s="2">
        <f t="shared" si="53"/>
        <v>0</v>
      </c>
      <c r="K126" s="10"/>
      <c r="L126" s="10">
        <v>0</v>
      </c>
      <c r="M126" s="10">
        <v>0</v>
      </c>
      <c r="N126" s="1"/>
    </row>
    <row r="127" spans="1:14" ht="15.95" customHeight="1">
      <c r="A127" s="1"/>
      <c r="B127" s="3" t="s">
        <v>15</v>
      </c>
      <c r="C127" s="3" t="s">
        <v>15</v>
      </c>
      <c r="D127" s="3" t="s">
        <v>15</v>
      </c>
      <c r="E127" s="151" t="s">
        <v>14</v>
      </c>
      <c r="F127" s="151"/>
      <c r="G127" s="3" t="s">
        <v>15</v>
      </c>
      <c r="H127" s="216" t="s">
        <v>15</v>
      </c>
      <c r="I127" s="216"/>
      <c r="J127" s="51">
        <f>K127+L127</f>
        <v>39224891</v>
      </c>
      <c r="K127" s="51">
        <f>K12+K82+K105+K115</f>
        <v>32335003</v>
      </c>
      <c r="L127" s="51">
        <f>L12+L82+L105+L115</f>
        <v>6889888</v>
      </c>
      <c r="M127" s="51">
        <f>M12+M82+M105+M115</f>
        <v>5070261</v>
      </c>
      <c r="N127" s="1"/>
    </row>
    <row r="128" spans="1:14" ht="15.95" customHeight="1">
      <c r="A128" s="1"/>
      <c r="B128" s="1"/>
      <c r="C128" s="1"/>
      <c r="D128" s="122"/>
      <c r="E128" s="122"/>
      <c r="F128" s="122"/>
      <c r="G128" s="122"/>
      <c r="H128" s="123"/>
      <c r="I128" s="123"/>
      <c r="J128" s="123"/>
      <c r="K128" s="123"/>
      <c r="L128" s="1"/>
      <c r="M128" s="1"/>
      <c r="N128" s="1"/>
    </row>
    <row r="130" spans="5:15" ht="15">
      <c r="E130" s="52" t="s">
        <v>232</v>
      </c>
      <c r="F130" s="52"/>
      <c r="G130" s="52"/>
      <c r="H130" s="52"/>
      <c r="I130" s="52" t="s">
        <v>233</v>
      </c>
    </row>
    <row r="134" spans="5:15">
      <c r="J134" s="16"/>
    </row>
    <row r="135" spans="5:15">
      <c r="J135" s="16"/>
      <c r="K135" s="16"/>
      <c r="L135" s="16"/>
      <c r="M135" s="16"/>
      <c r="N135" s="16">
        <f t="shared" ref="N135:O135" si="61">N132+N133+N134</f>
        <v>0</v>
      </c>
      <c r="O135" s="16">
        <f t="shared" si="61"/>
        <v>0</v>
      </c>
    </row>
    <row r="137" spans="5:15">
      <c r="J137" s="16"/>
      <c r="K137" s="16"/>
      <c r="L137" s="16"/>
      <c r="M137" s="16"/>
    </row>
    <row r="149" spans="10:13">
      <c r="J149" s="16"/>
      <c r="K149" s="16"/>
      <c r="L149" s="16"/>
      <c r="M149" s="16"/>
    </row>
  </sheetData>
  <mergeCells count="252">
    <mergeCell ref="E42:F42"/>
    <mergeCell ref="E43:F43"/>
    <mergeCell ref="H42:I42"/>
    <mergeCell ref="H43:I43"/>
    <mergeCell ref="E127:F127"/>
    <mergeCell ref="H127:I127"/>
    <mergeCell ref="D128:G128"/>
    <mergeCell ref="H128:K128"/>
    <mergeCell ref="E124:F124"/>
    <mergeCell ref="H124:I124"/>
    <mergeCell ref="E125:F125"/>
    <mergeCell ref="H125:I125"/>
    <mergeCell ref="E126:F126"/>
    <mergeCell ref="H126:I126"/>
    <mergeCell ref="E121:F121"/>
    <mergeCell ref="H121:I121"/>
    <mergeCell ref="E122:F122"/>
    <mergeCell ref="H122:I122"/>
    <mergeCell ref="E123:F123"/>
    <mergeCell ref="H123:I123"/>
    <mergeCell ref="E118:F118"/>
    <mergeCell ref="H118:I118"/>
    <mergeCell ref="E119:F119"/>
    <mergeCell ref="H119:I119"/>
    <mergeCell ref="E120:F120"/>
    <mergeCell ref="H120:I120"/>
    <mergeCell ref="E115:F115"/>
    <mergeCell ref="H115:I115"/>
    <mergeCell ref="E116:F116"/>
    <mergeCell ref="H116:I116"/>
    <mergeCell ref="E117:F117"/>
    <mergeCell ref="H117:I117"/>
    <mergeCell ref="E110:F110"/>
    <mergeCell ref="H110:I110"/>
    <mergeCell ref="E111:F111"/>
    <mergeCell ref="H111:I111"/>
    <mergeCell ref="E112:F112"/>
    <mergeCell ref="H112:I112"/>
    <mergeCell ref="E113:F113"/>
    <mergeCell ref="H113:I113"/>
    <mergeCell ref="E114:F114"/>
    <mergeCell ref="H114:I114"/>
    <mergeCell ref="E107:F107"/>
    <mergeCell ref="H107:I107"/>
    <mergeCell ref="E108:F108"/>
    <mergeCell ref="H108:I108"/>
    <mergeCell ref="E109:F109"/>
    <mergeCell ref="H109:I109"/>
    <mergeCell ref="E104:F104"/>
    <mergeCell ref="H104:I104"/>
    <mergeCell ref="E105:F105"/>
    <mergeCell ref="H105:I105"/>
    <mergeCell ref="E106:F106"/>
    <mergeCell ref="H106:I106"/>
    <mergeCell ref="E92:F92"/>
    <mergeCell ref="H92:I92"/>
    <mergeCell ref="E102:F102"/>
    <mergeCell ref="H102:I102"/>
    <mergeCell ref="E103:F103"/>
    <mergeCell ref="H103:I103"/>
    <mergeCell ref="E86:F86"/>
    <mergeCell ref="H86:I86"/>
    <mergeCell ref="E90:F90"/>
    <mergeCell ref="H90:I90"/>
    <mergeCell ref="E91:F91"/>
    <mergeCell ref="H91:I91"/>
    <mergeCell ref="E88:F88"/>
    <mergeCell ref="H88:I88"/>
    <mergeCell ref="E89:F89"/>
    <mergeCell ref="H89:I89"/>
    <mergeCell ref="H87:I87"/>
    <mergeCell ref="E87:F87"/>
    <mergeCell ref="E98:F98"/>
    <mergeCell ref="E99:F99"/>
    <mergeCell ref="E100:F100"/>
    <mergeCell ref="E101:F101"/>
    <mergeCell ref="H98:I98"/>
    <mergeCell ref="H99:I99"/>
    <mergeCell ref="E83:F83"/>
    <mergeCell ref="H83:I83"/>
    <mergeCell ref="E84:F84"/>
    <mergeCell ref="H84:I84"/>
    <mergeCell ref="E85:F85"/>
    <mergeCell ref="H85:I85"/>
    <mergeCell ref="E80:F80"/>
    <mergeCell ref="H80:I80"/>
    <mergeCell ref="E81:F81"/>
    <mergeCell ref="H81:I81"/>
    <mergeCell ref="E82:F82"/>
    <mergeCell ref="H82:I82"/>
    <mergeCell ref="E75:F75"/>
    <mergeCell ref="H75:I75"/>
    <mergeCell ref="E78:F78"/>
    <mergeCell ref="H78:I78"/>
    <mergeCell ref="E79:F79"/>
    <mergeCell ref="H79:I79"/>
    <mergeCell ref="E72:F72"/>
    <mergeCell ref="H72:I72"/>
    <mergeCell ref="E73:F73"/>
    <mergeCell ref="H73:I73"/>
    <mergeCell ref="E74:F74"/>
    <mergeCell ref="H74:I74"/>
    <mergeCell ref="E76:F76"/>
    <mergeCell ref="H76:I76"/>
    <mergeCell ref="E77:F77"/>
    <mergeCell ref="H77:I77"/>
    <mergeCell ref="E69:F69"/>
    <mergeCell ref="H69:I69"/>
    <mergeCell ref="E70:F70"/>
    <mergeCell ref="H70:I70"/>
    <mergeCell ref="E71:F71"/>
    <mergeCell ref="H71:I71"/>
    <mergeCell ref="E66:F66"/>
    <mergeCell ref="H66:I66"/>
    <mergeCell ref="E67:F67"/>
    <mergeCell ref="H67:I67"/>
    <mergeCell ref="E68:F68"/>
    <mergeCell ref="H68:I68"/>
    <mergeCell ref="E61:F61"/>
    <mergeCell ref="H61:I61"/>
    <mergeCell ref="E62:F62"/>
    <mergeCell ref="H62:I62"/>
    <mergeCell ref="E65:F65"/>
    <mergeCell ref="H65:I65"/>
    <mergeCell ref="E58:F58"/>
    <mergeCell ref="H58:I58"/>
    <mergeCell ref="E59:F59"/>
    <mergeCell ref="H59:I59"/>
    <mergeCell ref="E60:F60"/>
    <mergeCell ref="H60:I60"/>
    <mergeCell ref="E63:F63"/>
    <mergeCell ref="H63:I63"/>
    <mergeCell ref="E64:F64"/>
    <mergeCell ref="H64:I64"/>
    <mergeCell ref="E54:F54"/>
    <mergeCell ref="H54:I54"/>
    <mergeCell ref="E55:F55"/>
    <mergeCell ref="H55:I55"/>
    <mergeCell ref="E56:F56"/>
    <mergeCell ref="H56:I56"/>
    <mergeCell ref="E51:F51"/>
    <mergeCell ref="H51:I51"/>
    <mergeCell ref="E52:F52"/>
    <mergeCell ref="H52:I52"/>
    <mergeCell ref="E53:F53"/>
    <mergeCell ref="H53:I53"/>
    <mergeCell ref="E47:F47"/>
    <mergeCell ref="H47:I47"/>
    <mergeCell ref="E48:F48"/>
    <mergeCell ref="H48:I48"/>
    <mergeCell ref="E49:F49"/>
    <mergeCell ref="H49:I49"/>
    <mergeCell ref="E44:F44"/>
    <mergeCell ref="H44:I44"/>
    <mergeCell ref="E45:F45"/>
    <mergeCell ref="H45:I45"/>
    <mergeCell ref="E46:F46"/>
    <mergeCell ref="H46:I46"/>
    <mergeCell ref="E37:F37"/>
    <mergeCell ref="H37:I37"/>
    <mergeCell ref="E40:F40"/>
    <mergeCell ref="H40:I40"/>
    <mergeCell ref="E41:F41"/>
    <mergeCell ref="H41:I41"/>
    <mergeCell ref="E34:F34"/>
    <mergeCell ref="H34:I34"/>
    <mergeCell ref="E35:F35"/>
    <mergeCell ref="H35:I35"/>
    <mergeCell ref="E36:F36"/>
    <mergeCell ref="H36:I36"/>
    <mergeCell ref="E38:F38"/>
    <mergeCell ref="E39:F39"/>
    <mergeCell ref="H38:I38"/>
    <mergeCell ref="H39:I39"/>
    <mergeCell ref="E32:F32"/>
    <mergeCell ref="H32:I32"/>
    <mergeCell ref="E33:F33"/>
    <mergeCell ref="H33:I33"/>
    <mergeCell ref="E28:F28"/>
    <mergeCell ref="H28:I28"/>
    <mergeCell ref="E29:F29"/>
    <mergeCell ref="H29:I29"/>
    <mergeCell ref="E30:F30"/>
    <mergeCell ref="H30:I30"/>
    <mergeCell ref="E22:F22"/>
    <mergeCell ref="H22:I22"/>
    <mergeCell ref="E23:F23"/>
    <mergeCell ref="H23:I23"/>
    <mergeCell ref="E24:F24"/>
    <mergeCell ref="H24:I24"/>
    <mergeCell ref="E31:F31"/>
    <mergeCell ref="H31:I31"/>
    <mergeCell ref="E26:F26"/>
    <mergeCell ref="H26:I26"/>
    <mergeCell ref="E13:F13"/>
    <mergeCell ref="H13:I13"/>
    <mergeCell ref="E17:F17"/>
    <mergeCell ref="H17:I17"/>
    <mergeCell ref="E25:F25"/>
    <mergeCell ref="H25:I25"/>
    <mergeCell ref="E50:F50"/>
    <mergeCell ref="H50:I50"/>
    <mergeCell ref="E14:F14"/>
    <mergeCell ref="H14:I14"/>
    <mergeCell ref="E15:F15"/>
    <mergeCell ref="H15:I15"/>
    <mergeCell ref="E16:F16"/>
    <mergeCell ref="H16:I16"/>
    <mergeCell ref="E19:F19"/>
    <mergeCell ref="H19:I19"/>
    <mergeCell ref="E21:F21"/>
    <mergeCell ref="H21:I21"/>
    <mergeCell ref="E20:F20"/>
    <mergeCell ref="H20:I20"/>
    <mergeCell ref="E18:F18"/>
    <mergeCell ref="H18:I18"/>
    <mergeCell ref="E27:F27"/>
    <mergeCell ref="H27:I27"/>
    <mergeCell ref="E57:F57"/>
    <mergeCell ref="H57:I57"/>
    <mergeCell ref="E93:F93"/>
    <mergeCell ref="H93:I93"/>
    <mergeCell ref="I1:M1"/>
    <mergeCell ref="I2:M2"/>
    <mergeCell ref="I3:M3"/>
    <mergeCell ref="I4:M4"/>
    <mergeCell ref="B5:M5"/>
    <mergeCell ref="B6:E6"/>
    <mergeCell ref="H9:I10"/>
    <mergeCell ref="J9:J10"/>
    <mergeCell ref="K9:K10"/>
    <mergeCell ref="L9:M9"/>
    <mergeCell ref="E11:F11"/>
    <mergeCell ref="H11:I11"/>
    <mergeCell ref="B7:E7"/>
    <mergeCell ref="B9:B10"/>
    <mergeCell ref="C9:C10"/>
    <mergeCell ref="D9:D10"/>
    <mergeCell ref="E9:F10"/>
    <mergeCell ref="G9:G10"/>
    <mergeCell ref="E12:F12"/>
    <mergeCell ref="H12:I12"/>
    <mergeCell ref="H100:I100"/>
    <mergeCell ref="H101:I101"/>
    <mergeCell ref="E94:F94"/>
    <mergeCell ref="E95:F95"/>
    <mergeCell ref="E96:F96"/>
    <mergeCell ref="E97:F97"/>
    <mergeCell ref="H94:I94"/>
    <mergeCell ref="H95:I95"/>
    <mergeCell ref="H96:I96"/>
    <mergeCell ref="H97:I97"/>
  </mergeCells>
  <phoneticPr fontId="38"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3D535-B7BD-4292-A21C-D1125044BE5F}">
  <dimension ref="A1:Q56"/>
  <sheetViews>
    <sheetView topLeftCell="B1" workbookViewId="0">
      <selection activeCell="T12" sqref="T12"/>
    </sheetView>
  </sheetViews>
  <sheetFormatPr defaultRowHeight="12.75"/>
  <cols>
    <col min="1" max="1" width="8.85546875" style="27" hidden="1" customWidth="1"/>
    <col min="2" max="4" width="6.5703125" style="27" customWidth="1"/>
    <col min="5" max="5" width="17.5703125" style="27" customWidth="1"/>
    <col min="6" max="6" width="12.5703125" style="27" customWidth="1"/>
    <col min="7" max="7" width="27.140625" style="27" customWidth="1"/>
    <col min="8" max="8" width="12.140625" style="27" customWidth="1"/>
    <col min="9" max="9" width="5.85546875" style="27" customWidth="1"/>
    <col min="10" max="10" width="6.5703125" style="27" customWidth="1"/>
    <col min="11" max="12" width="12.42578125" style="27" customWidth="1"/>
    <col min="13" max="13" width="8.28515625" style="27" customWidth="1"/>
    <col min="14" max="15" width="8.85546875" style="27" hidden="1" customWidth="1"/>
    <col min="16" max="16" width="11.7109375" style="27" bestFit="1" customWidth="1"/>
    <col min="17" max="17" width="10.7109375" style="27" bestFit="1" customWidth="1"/>
    <col min="18" max="16384" width="9.140625" style="27"/>
  </cols>
  <sheetData>
    <row r="1" spans="1:16" ht="9" customHeight="1">
      <c r="A1" s="26"/>
      <c r="B1" s="26"/>
      <c r="C1" s="26"/>
      <c r="D1" s="26"/>
      <c r="E1" s="26"/>
      <c r="F1" s="26"/>
      <c r="G1" s="26"/>
      <c r="H1" s="26"/>
      <c r="I1" s="26"/>
      <c r="J1" s="234" t="s">
        <v>529</v>
      </c>
      <c r="K1" s="234"/>
      <c r="L1" s="234"/>
      <c r="M1" s="234"/>
      <c r="N1" s="26"/>
    </row>
    <row r="2" spans="1:16" ht="27" customHeight="1">
      <c r="A2" s="26"/>
      <c r="B2" s="26"/>
      <c r="C2" s="26"/>
      <c r="D2" s="26"/>
      <c r="E2" s="26"/>
      <c r="F2" s="26"/>
      <c r="G2" s="26"/>
      <c r="H2" s="26"/>
      <c r="I2" s="26"/>
      <c r="J2" s="205" t="s">
        <v>606</v>
      </c>
      <c r="K2" s="205"/>
      <c r="L2" s="205"/>
      <c r="M2" s="205"/>
      <c r="N2" s="26"/>
    </row>
    <row r="3" spans="1:16" ht="18" hidden="1" customHeight="1">
      <c r="A3" s="26"/>
      <c r="B3" s="26"/>
      <c r="C3" s="26"/>
      <c r="D3" s="26"/>
      <c r="E3" s="26"/>
      <c r="F3" s="26"/>
      <c r="G3" s="26"/>
      <c r="H3" s="26"/>
      <c r="I3" s="26"/>
      <c r="J3" s="205" t="s">
        <v>573</v>
      </c>
      <c r="K3" s="205"/>
      <c r="L3" s="205"/>
      <c r="M3" s="205"/>
      <c r="N3" s="26"/>
    </row>
    <row r="4" spans="1:16" hidden="1">
      <c r="A4" s="26"/>
      <c r="B4" s="26"/>
      <c r="C4" s="26"/>
      <c r="D4" s="26"/>
      <c r="E4" s="26"/>
      <c r="F4" s="26"/>
      <c r="G4" s="26"/>
      <c r="H4" s="26"/>
      <c r="I4" s="26"/>
      <c r="J4" s="205" t="s">
        <v>560</v>
      </c>
      <c r="K4" s="205"/>
      <c r="L4" s="205"/>
      <c r="M4" s="205"/>
      <c r="N4" s="26"/>
    </row>
    <row r="5" spans="1:16" ht="15.95" customHeight="1">
      <c r="A5" s="26"/>
      <c r="B5" s="233" t="s">
        <v>530</v>
      </c>
      <c r="C5" s="233"/>
      <c r="D5" s="233"/>
      <c r="E5" s="233"/>
      <c r="F5" s="233"/>
      <c r="G5" s="233"/>
      <c r="H5" s="233"/>
      <c r="I5" s="233"/>
      <c r="J5" s="233"/>
      <c r="K5" s="233"/>
      <c r="L5" s="233"/>
      <c r="M5" s="233"/>
      <c r="N5" s="26"/>
    </row>
    <row r="6" spans="1:16" ht="15" customHeight="1">
      <c r="A6" s="26"/>
      <c r="B6" s="233" t="s">
        <v>556</v>
      </c>
      <c r="C6" s="233"/>
      <c r="D6" s="233"/>
      <c r="E6" s="233"/>
      <c r="F6" s="233"/>
      <c r="G6" s="233"/>
      <c r="H6" s="233"/>
      <c r="I6" s="233"/>
      <c r="J6" s="233"/>
      <c r="K6" s="233"/>
      <c r="L6" s="233"/>
      <c r="M6" s="233"/>
      <c r="N6" s="26"/>
    </row>
    <row r="7" spans="1:16" ht="11.1" customHeight="1">
      <c r="A7" s="26"/>
      <c r="B7" s="231" t="s">
        <v>0</v>
      </c>
      <c r="C7" s="231"/>
      <c r="D7" s="231"/>
      <c r="E7" s="231"/>
      <c r="F7" s="26"/>
      <c r="G7" s="26"/>
      <c r="H7" s="26"/>
      <c r="I7" s="26"/>
      <c r="J7" s="26"/>
      <c r="K7" s="26"/>
      <c r="L7" s="26"/>
      <c r="M7" s="26"/>
      <c r="N7" s="26"/>
    </row>
    <row r="8" spans="1:16" ht="12" customHeight="1">
      <c r="A8" s="26"/>
      <c r="B8" s="211" t="s">
        <v>1</v>
      </c>
      <c r="C8" s="211"/>
      <c r="D8" s="211"/>
      <c r="E8" s="211"/>
      <c r="F8" s="26"/>
      <c r="G8" s="26"/>
      <c r="H8" s="26"/>
      <c r="I8" s="26"/>
      <c r="J8" s="26"/>
      <c r="K8" s="26"/>
      <c r="L8" s="26"/>
      <c r="M8" s="26"/>
      <c r="N8" s="26"/>
    </row>
    <row r="9" spans="1:16" ht="83.1" customHeight="1">
      <c r="A9" s="26"/>
      <c r="B9" s="77" t="s">
        <v>230</v>
      </c>
      <c r="C9" s="77" t="s">
        <v>229</v>
      </c>
      <c r="D9" s="77" t="s">
        <v>228</v>
      </c>
      <c r="E9" s="232" t="s">
        <v>531</v>
      </c>
      <c r="F9" s="232"/>
      <c r="G9" s="78" t="s">
        <v>532</v>
      </c>
      <c r="H9" s="78" t="s">
        <v>533</v>
      </c>
      <c r="I9" s="232" t="s">
        <v>534</v>
      </c>
      <c r="J9" s="232"/>
      <c r="K9" s="78" t="s">
        <v>535</v>
      </c>
      <c r="L9" s="78" t="s">
        <v>554</v>
      </c>
      <c r="M9" s="78" t="s">
        <v>555</v>
      </c>
      <c r="N9" s="26"/>
    </row>
    <row r="10" spans="1:16" ht="12" customHeight="1">
      <c r="A10" s="26"/>
      <c r="B10" s="30" t="s">
        <v>5</v>
      </c>
      <c r="C10" s="30" t="s">
        <v>6</v>
      </c>
      <c r="D10" s="30" t="s">
        <v>7</v>
      </c>
      <c r="E10" s="213" t="s">
        <v>8</v>
      </c>
      <c r="F10" s="213"/>
      <c r="G10" s="30" t="s">
        <v>9</v>
      </c>
      <c r="H10" s="30" t="s">
        <v>10</v>
      </c>
      <c r="I10" s="213" t="s">
        <v>218</v>
      </c>
      <c r="J10" s="213"/>
      <c r="K10" s="30" t="s">
        <v>217</v>
      </c>
      <c r="L10" s="30" t="s">
        <v>216</v>
      </c>
      <c r="M10" s="30" t="s">
        <v>215</v>
      </c>
      <c r="N10" s="26"/>
    </row>
    <row r="11" spans="1:16" ht="20.100000000000001" customHeight="1">
      <c r="A11" s="26"/>
      <c r="B11" s="79" t="s">
        <v>208</v>
      </c>
      <c r="C11" s="79" t="s">
        <v>11</v>
      </c>
      <c r="D11" s="80" t="s">
        <v>11</v>
      </c>
      <c r="E11" s="223" t="s">
        <v>206</v>
      </c>
      <c r="F11" s="223"/>
      <c r="G11" s="81" t="s">
        <v>11</v>
      </c>
      <c r="H11" s="82" t="s">
        <v>11</v>
      </c>
      <c r="I11" s="222" t="s">
        <v>11</v>
      </c>
      <c r="J11" s="222"/>
      <c r="K11" s="82" t="s">
        <v>11</v>
      </c>
      <c r="L11" s="83">
        <f>L12</f>
        <v>1210923</v>
      </c>
      <c r="M11" s="82" t="s">
        <v>11</v>
      </c>
      <c r="N11" s="26"/>
    </row>
    <row r="12" spans="1:16" ht="20.100000000000001" customHeight="1">
      <c r="A12" s="26"/>
      <c r="B12" s="79" t="s">
        <v>207</v>
      </c>
      <c r="C12" s="79" t="s">
        <v>11</v>
      </c>
      <c r="D12" s="80" t="s">
        <v>11</v>
      </c>
      <c r="E12" s="223" t="s">
        <v>206</v>
      </c>
      <c r="F12" s="223"/>
      <c r="G12" s="81" t="s">
        <v>11</v>
      </c>
      <c r="H12" s="82" t="s">
        <v>11</v>
      </c>
      <c r="I12" s="222" t="s">
        <v>11</v>
      </c>
      <c r="J12" s="222"/>
      <c r="K12" s="82" t="s">
        <v>11</v>
      </c>
      <c r="L12" s="83">
        <f>L13+L16</f>
        <v>1210923</v>
      </c>
      <c r="M12" s="82" t="s">
        <v>11</v>
      </c>
      <c r="N12" s="26"/>
    </row>
    <row r="13" spans="1:16" ht="14.1" customHeight="1">
      <c r="A13" s="26"/>
      <c r="B13" s="79" t="s">
        <v>11</v>
      </c>
      <c r="C13" s="79">
        <v>2000</v>
      </c>
      <c r="D13" s="80" t="s">
        <v>11</v>
      </c>
      <c r="E13" s="149" t="s">
        <v>203</v>
      </c>
      <c r="F13" s="149"/>
      <c r="G13" s="81" t="s">
        <v>11</v>
      </c>
      <c r="H13" s="82" t="s">
        <v>11</v>
      </c>
      <c r="I13" s="222" t="s">
        <v>11</v>
      </c>
      <c r="J13" s="222"/>
      <c r="K13" s="82" t="s">
        <v>11</v>
      </c>
      <c r="L13" s="83">
        <f>L14</f>
        <v>330000</v>
      </c>
      <c r="M13" s="82" t="s">
        <v>11</v>
      </c>
      <c r="N13" s="26"/>
    </row>
    <row r="14" spans="1:16" ht="29.1" customHeight="1">
      <c r="A14" s="26"/>
      <c r="B14" s="96" t="s">
        <v>202</v>
      </c>
      <c r="C14" s="79">
        <v>2010</v>
      </c>
      <c r="D14" s="96" t="s">
        <v>200</v>
      </c>
      <c r="E14" s="221" t="s">
        <v>199</v>
      </c>
      <c r="F14" s="221"/>
      <c r="G14" s="81" t="s">
        <v>11</v>
      </c>
      <c r="H14" s="82" t="s">
        <v>11</v>
      </c>
      <c r="I14" s="222" t="s">
        <v>11</v>
      </c>
      <c r="J14" s="222"/>
      <c r="K14" s="82" t="s">
        <v>11</v>
      </c>
      <c r="L14" s="84">
        <f>L15</f>
        <v>330000</v>
      </c>
      <c r="M14" s="82" t="s">
        <v>11</v>
      </c>
      <c r="N14" s="26"/>
      <c r="P14" s="85"/>
    </row>
    <row r="15" spans="1:16" ht="68.25">
      <c r="A15" s="26"/>
      <c r="B15" s="81" t="s">
        <v>11</v>
      </c>
      <c r="C15" s="81" t="s">
        <v>11</v>
      </c>
      <c r="D15" s="81" t="s">
        <v>11</v>
      </c>
      <c r="E15" s="223" t="s">
        <v>11</v>
      </c>
      <c r="F15" s="223"/>
      <c r="G15" s="86" t="s">
        <v>553</v>
      </c>
      <c r="H15" s="87">
        <v>2024</v>
      </c>
      <c r="I15" s="224">
        <v>330000</v>
      </c>
      <c r="J15" s="224"/>
      <c r="K15" s="88">
        <v>330000</v>
      </c>
      <c r="L15" s="89">
        <v>330000</v>
      </c>
      <c r="M15" s="90">
        <v>100</v>
      </c>
      <c r="N15" s="26"/>
    </row>
    <row r="16" spans="1:16">
      <c r="A16" s="26"/>
      <c r="B16" s="79" t="s">
        <v>11</v>
      </c>
      <c r="C16" s="79">
        <v>6000</v>
      </c>
      <c r="D16" s="80" t="s">
        <v>11</v>
      </c>
      <c r="E16" s="149" t="s">
        <v>162</v>
      </c>
      <c r="F16" s="149"/>
      <c r="G16" s="81" t="s">
        <v>11</v>
      </c>
      <c r="H16" s="82" t="s">
        <v>11</v>
      </c>
      <c r="I16" s="222" t="s">
        <v>11</v>
      </c>
      <c r="J16" s="222"/>
      <c r="K16" s="82" t="s">
        <v>11</v>
      </c>
      <c r="L16" s="83">
        <f>L17</f>
        <v>880923</v>
      </c>
      <c r="M16" s="82" t="s">
        <v>11</v>
      </c>
      <c r="N16" s="26"/>
    </row>
    <row r="17" spans="1:17" ht="21" customHeight="1">
      <c r="A17" s="26"/>
      <c r="B17" s="96" t="s">
        <v>161</v>
      </c>
      <c r="C17" s="79">
        <v>6013</v>
      </c>
      <c r="D17" s="96" t="s">
        <v>150</v>
      </c>
      <c r="E17" s="221" t="s">
        <v>159</v>
      </c>
      <c r="F17" s="221"/>
      <c r="G17" s="81" t="s">
        <v>11</v>
      </c>
      <c r="H17" s="82" t="s">
        <v>11</v>
      </c>
      <c r="I17" s="222" t="s">
        <v>11</v>
      </c>
      <c r="J17" s="222"/>
      <c r="K17" s="82" t="s">
        <v>11</v>
      </c>
      <c r="L17" s="84">
        <f>L18</f>
        <v>880923</v>
      </c>
      <c r="M17" s="82" t="s">
        <v>11</v>
      </c>
      <c r="N17" s="26"/>
    </row>
    <row r="18" spans="1:17" ht="68.25">
      <c r="A18" s="26"/>
      <c r="B18" s="81" t="s">
        <v>11</v>
      </c>
      <c r="C18" s="81" t="s">
        <v>11</v>
      </c>
      <c r="D18" s="81" t="s">
        <v>11</v>
      </c>
      <c r="E18" s="223" t="s">
        <v>11</v>
      </c>
      <c r="F18" s="223"/>
      <c r="G18" s="86" t="s">
        <v>574</v>
      </c>
      <c r="H18" s="87">
        <v>2024</v>
      </c>
      <c r="I18" s="224">
        <v>880923</v>
      </c>
      <c r="J18" s="224"/>
      <c r="K18" s="88">
        <v>880923</v>
      </c>
      <c r="L18" s="89">
        <v>880923</v>
      </c>
      <c r="M18" s="90">
        <v>100</v>
      </c>
      <c r="N18" s="26"/>
    </row>
    <row r="19" spans="1:17" ht="23.25" hidden="1" customHeight="1">
      <c r="A19" s="26"/>
      <c r="B19" s="79" t="s">
        <v>120</v>
      </c>
      <c r="C19" s="79" t="s">
        <v>11</v>
      </c>
      <c r="D19" s="80" t="s">
        <v>11</v>
      </c>
      <c r="E19" s="223" t="s">
        <v>118</v>
      </c>
      <c r="F19" s="223"/>
      <c r="G19" s="81" t="s">
        <v>11</v>
      </c>
      <c r="H19" s="82" t="s">
        <v>11</v>
      </c>
      <c r="I19" s="222" t="s">
        <v>11</v>
      </c>
      <c r="J19" s="222"/>
      <c r="K19" s="82" t="s">
        <v>11</v>
      </c>
      <c r="L19" s="83"/>
      <c r="M19" s="82" t="s">
        <v>11</v>
      </c>
      <c r="N19" s="26"/>
    </row>
    <row r="20" spans="1:17" ht="34.5" customHeight="1">
      <c r="A20" s="26"/>
      <c r="B20" s="79" t="s">
        <v>119</v>
      </c>
      <c r="C20" s="79" t="s">
        <v>11</v>
      </c>
      <c r="D20" s="80" t="s">
        <v>11</v>
      </c>
      <c r="E20" s="223" t="s">
        <v>118</v>
      </c>
      <c r="F20" s="223"/>
      <c r="G20" s="81" t="s">
        <v>11</v>
      </c>
      <c r="H20" s="82" t="s">
        <v>11</v>
      </c>
      <c r="I20" s="222" t="s">
        <v>11</v>
      </c>
      <c r="J20" s="222"/>
      <c r="K20" s="82" t="s">
        <v>11</v>
      </c>
      <c r="L20" s="83">
        <f>L21</f>
        <v>402474</v>
      </c>
      <c r="M20" s="82" t="s">
        <v>11</v>
      </c>
      <c r="N20" s="26"/>
    </row>
    <row r="21" spans="1:17" ht="25.5" customHeight="1">
      <c r="A21" s="26"/>
      <c r="B21" s="79" t="s">
        <v>11</v>
      </c>
      <c r="C21" s="79" t="s">
        <v>68</v>
      </c>
      <c r="D21" s="80" t="s">
        <v>11</v>
      </c>
      <c r="E21" s="223" t="s">
        <v>67</v>
      </c>
      <c r="F21" s="223"/>
      <c r="G21" s="81" t="s">
        <v>11</v>
      </c>
      <c r="H21" s="82" t="s">
        <v>11</v>
      </c>
      <c r="I21" s="222" t="s">
        <v>11</v>
      </c>
      <c r="J21" s="222"/>
      <c r="K21" s="82" t="s">
        <v>11</v>
      </c>
      <c r="L21" s="83">
        <f>L22+L39</f>
        <v>402474</v>
      </c>
      <c r="M21" s="82" t="s">
        <v>11</v>
      </c>
      <c r="N21" s="26"/>
    </row>
    <row r="22" spans="1:17" ht="25.5" customHeight="1">
      <c r="A22" s="110"/>
      <c r="B22" s="79">
        <v>611010</v>
      </c>
      <c r="C22" s="79">
        <v>1010</v>
      </c>
      <c r="D22" s="79">
        <v>910</v>
      </c>
      <c r="E22" s="221" t="s">
        <v>113</v>
      </c>
      <c r="F22" s="221"/>
      <c r="G22" s="115"/>
      <c r="H22" s="112"/>
      <c r="I22" s="229"/>
      <c r="J22" s="230"/>
      <c r="K22" s="112"/>
      <c r="L22" s="83">
        <f>L23</f>
        <v>201390</v>
      </c>
      <c r="M22" s="112"/>
      <c r="N22" s="110"/>
    </row>
    <row r="23" spans="1:17" ht="139.5" customHeight="1">
      <c r="A23" s="26"/>
      <c r="B23" s="79"/>
      <c r="C23" s="79"/>
      <c r="D23" s="79"/>
      <c r="E23" s="221"/>
      <c r="F23" s="221"/>
      <c r="G23" s="106" t="s">
        <v>577</v>
      </c>
      <c r="H23" s="87">
        <v>2024</v>
      </c>
      <c r="I23" s="227">
        <v>201390</v>
      </c>
      <c r="J23" s="228"/>
      <c r="K23" s="84">
        <v>201390</v>
      </c>
      <c r="L23" s="84">
        <v>201390</v>
      </c>
      <c r="M23" s="82">
        <v>100</v>
      </c>
      <c r="N23" s="26"/>
    </row>
    <row r="24" spans="1:17" ht="0.75" hidden="1" customHeight="1">
      <c r="A24" s="26"/>
      <c r="B24" s="81" t="s">
        <v>11</v>
      </c>
      <c r="C24" s="81" t="s">
        <v>11</v>
      </c>
      <c r="D24" s="81" t="s">
        <v>11</v>
      </c>
      <c r="E24" s="223" t="s">
        <v>11</v>
      </c>
      <c r="F24" s="223"/>
      <c r="G24" s="86" t="s">
        <v>536</v>
      </c>
      <c r="H24" s="87"/>
      <c r="I24" s="224"/>
      <c r="J24" s="224"/>
      <c r="K24" s="88"/>
      <c r="L24" s="89"/>
      <c r="M24" s="90"/>
      <c r="N24" s="26"/>
      <c r="Q24" s="85"/>
    </row>
    <row r="25" spans="1:17" ht="24.75" hidden="1" customHeight="1">
      <c r="A25" s="26"/>
      <c r="B25" s="81" t="s">
        <v>11</v>
      </c>
      <c r="C25" s="81" t="s">
        <v>11</v>
      </c>
      <c r="D25" s="81" t="s">
        <v>11</v>
      </c>
      <c r="E25" s="223" t="s">
        <v>11</v>
      </c>
      <c r="F25" s="223"/>
      <c r="G25" s="86" t="s">
        <v>537</v>
      </c>
      <c r="H25" s="87"/>
      <c r="I25" s="224"/>
      <c r="J25" s="224"/>
      <c r="K25" s="88"/>
      <c r="L25" s="89"/>
      <c r="M25" s="90"/>
      <c r="N25" s="26"/>
    </row>
    <row r="26" spans="1:17" ht="24" hidden="1" customHeight="1">
      <c r="A26" s="26"/>
      <c r="B26" s="81" t="s">
        <v>11</v>
      </c>
      <c r="C26" s="81" t="s">
        <v>11</v>
      </c>
      <c r="D26" s="81" t="s">
        <v>11</v>
      </c>
      <c r="E26" s="223" t="s">
        <v>11</v>
      </c>
      <c r="F26" s="223"/>
      <c r="G26" s="86" t="s">
        <v>538</v>
      </c>
      <c r="H26" s="87"/>
      <c r="I26" s="224"/>
      <c r="J26" s="224"/>
      <c r="K26" s="88"/>
      <c r="L26" s="89"/>
      <c r="M26" s="90"/>
      <c r="N26" s="26"/>
    </row>
    <row r="27" spans="1:17" ht="0.75" hidden="1" customHeight="1">
      <c r="A27" s="26"/>
      <c r="B27" s="79" t="s">
        <v>11</v>
      </c>
      <c r="C27" s="79" t="s">
        <v>78</v>
      </c>
      <c r="D27" s="80" t="s">
        <v>11</v>
      </c>
      <c r="E27" s="223" t="s">
        <v>77</v>
      </c>
      <c r="F27" s="223"/>
      <c r="G27" s="81" t="s">
        <v>11</v>
      </c>
      <c r="H27" s="82" t="s">
        <v>11</v>
      </c>
      <c r="I27" s="222" t="s">
        <v>11</v>
      </c>
      <c r="J27" s="222"/>
      <c r="K27" s="82" t="s">
        <v>11</v>
      </c>
      <c r="L27" s="83">
        <f>L28</f>
        <v>402168</v>
      </c>
      <c r="M27" s="82" t="s">
        <v>11</v>
      </c>
      <c r="N27" s="26"/>
    </row>
    <row r="28" spans="1:17" ht="27" hidden="1" customHeight="1">
      <c r="A28" s="26"/>
      <c r="B28" s="79" t="s">
        <v>76</v>
      </c>
      <c r="C28" s="79" t="s">
        <v>75</v>
      </c>
      <c r="D28" s="79" t="s">
        <v>74</v>
      </c>
      <c r="E28" s="221" t="s">
        <v>73</v>
      </c>
      <c r="F28" s="221"/>
      <c r="G28" s="81" t="s">
        <v>11</v>
      </c>
      <c r="H28" s="82" t="s">
        <v>11</v>
      </c>
      <c r="I28" s="222" t="s">
        <v>11</v>
      </c>
      <c r="J28" s="222"/>
      <c r="K28" s="82" t="s">
        <v>11</v>
      </c>
      <c r="L28" s="84">
        <f>SUM(L29:L44)</f>
        <v>402168</v>
      </c>
      <c r="M28" s="82" t="s">
        <v>11</v>
      </c>
      <c r="N28" s="26"/>
    </row>
    <row r="29" spans="1:17" ht="19.5" hidden="1" customHeight="1">
      <c r="A29" s="26"/>
      <c r="B29" s="81" t="s">
        <v>11</v>
      </c>
      <c r="C29" s="81" t="s">
        <v>11</v>
      </c>
      <c r="D29" s="81" t="s">
        <v>11</v>
      </c>
      <c r="E29" s="223" t="s">
        <v>11</v>
      </c>
      <c r="F29" s="223"/>
      <c r="G29" s="86" t="s">
        <v>539</v>
      </c>
      <c r="H29" s="87"/>
      <c r="I29" s="224"/>
      <c r="J29" s="224"/>
      <c r="K29" s="88"/>
      <c r="L29" s="89"/>
      <c r="M29" s="90"/>
      <c r="N29" s="26"/>
    </row>
    <row r="30" spans="1:17" ht="18" hidden="1" customHeight="1">
      <c r="A30" s="26"/>
      <c r="B30" s="81" t="s">
        <v>11</v>
      </c>
      <c r="C30" s="81" t="s">
        <v>11</v>
      </c>
      <c r="D30" s="81" t="s">
        <v>11</v>
      </c>
      <c r="E30" s="223" t="s">
        <v>11</v>
      </c>
      <c r="F30" s="223"/>
      <c r="G30" s="86" t="s">
        <v>540</v>
      </c>
      <c r="H30" s="87"/>
      <c r="I30" s="224"/>
      <c r="J30" s="224"/>
      <c r="K30" s="88"/>
      <c r="L30" s="89"/>
      <c r="M30" s="90"/>
      <c r="N30" s="26"/>
      <c r="P30" s="85"/>
    </row>
    <row r="31" spans="1:17" ht="30" hidden="1" customHeight="1">
      <c r="A31" s="26"/>
      <c r="B31" s="81" t="s">
        <v>11</v>
      </c>
      <c r="C31" s="81" t="s">
        <v>11</v>
      </c>
      <c r="D31" s="81" t="s">
        <v>11</v>
      </c>
      <c r="E31" s="223" t="s">
        <v>11</v>
      </c>
      <c r="F31" s="223"/>
      <c r="G31" s="86" t="s">
        <v>541</v>
      </c>
      <c r="H31" s="87"/>
      <c r="I31" s="224"/>
      <c r="J31" s="224"/>
      <c r="K31" s="88"/>
      <c r="L31" s="89"/>
      <c r="M31" s="90"/>
      <c r="N31" s="26"/>
    </row>
    <row r="32" spans="1:17" ht="25.5" hidden="1" customHeight="1">
      <c r="A32" s="26"/>
      <c r="B32" s="81" t="s">
        <v>11</v>
      </c>
      <c r="C32" s="81" t="s">
        <v>11</v>
      </c>
      <c r="D32" s="81" t="s">
        <v>11</v>
      </c>
      <c r="E32" s="223" t="s">
        <v>11</v>
      </c>
      <c r="F32" s="223"/>
      <c r="G32" s="86" t="s">
        <v>542</v>
      </c>
      <c r="H32" s="87"/>
      <c r="I32" s="224"/>
      <c r="J32" s="224"/>
      <c r="K32" s="88"/>
      <c r="L32" s="89"/>
      <c r="M32" s="90"/>
      <c r="N32" s="26"/>
    </row>
    <row r="33" spans="1:17" ht="24.75" hidden="1" customHeight="1">
      <c r="A33" s="26"/>
      <c r="B33" s="81" t="s">
        <v>11</v>
      </c>
      <c r="C33" s="81" t="s">
        <v>11</v>
      </c>
      <c r="D33" s="81" t="s">
        <v>11</v>
      </c>
      <c r="E33" s="223" t="s">
        <v>11</v>
      </c>
      <c r="F33" s="223"/>
      <c r="G33" s="86" t="s">
        <v>543</v>
      </c>
      <c r="H33" s="87"/>
      <c r="I33" s="224"/>
      <c r="J33" s="224"/>
      <c r="K33" s="88"/>
      <c r="L33" s="89"/>
      <c r="M33" s="90"/>
      <c r="N33" s="26"/>
    </row>
    <row r="34" spans="1:17" ht="21" hidden="1" customHeight="1">
      <c r="A34" s="26"/>
      <c r="B34" s="81" t="s">
        <v>11</v>
      </c>
      <c r="C34" s="81" t="s">
        <v>11</v>
      </c>
      <c r="D34" s="81" t="s">
        <v>11</v>
      </c>
      <c r="E34" s="223" t="s">
        <v>11</v>
      </c>
      <c r="F34" s="223"/>
      <c r="G34" s="86" t="s">
        <v>544</v>
      </c>
      <c r="H34" s="87"/>
      <c r="I34" s="224"/>
      <c r="J34" s="224"/>
      <c r="K34" s="88"/>
      <c r="L34" s="89"/>
      <c r="M34" s="90"/>
      <c r="N34" s="26"/>
    </row>
    <row r="35" spans="1:17" ht="24.75" hidden="1" customHeight="1">
      <c r="A35" s="26"/>
      <c r="B35" s="81" t="s">
        <v>11</v>
      </c>
      <c r="C35" s="81" t="s">
        <v>11</v>
      </c>
      <c r="D35" s="81" t="s">
        <v>11</v>
      </c>
      <c r="E35" s="223" t="s">
        <v>11</v>
      </c>
      <c r="F35" s="223"/>
      <c r="G35" s="86" t="s">
        <v>545</v>
      </c>
      <c r="H35" s="87"/>
      <c r="I35" s="224"/>
      <c r="J35" s="224"/>
      <c r="K35" s="88"/>
      <c r="L35" s="89"/>
      <c r="M35" s="90"/>
      <c r="N35" s="26"/>
    </row>
    <row r="36" spans="1:17" ht="23.25" hidden="1" customHeight="1">
      <c r="A36" s="26"/>
      <c r="B36" s="81" t="s">
        <v>11</v>
      </c>
      <c r="C36" s="81" t="s">
        <v>11</v>
      </c>
      <c r="D36" s="81" t="s">
        <v>11</v>
      </c>
      <c r="E36" s="223" t="s">
        <v>11</v>
      </c>
      <c r="F36" s="223"/>
      <c r="G36" s="86" t="s">
        <v>546</v>
      </c>
      <c r="H36" s="87"/>
      <c r="I36" s="224"/>
      <c r="J36" s="224"/>
      <c r="K36" s="88"/>
      <c r="L36" s="89"/>
      <c r="M36" s="90"/>
      <c r="N36" s="26"/>
    </row>
    <row r="37" spans="1:17" ht="24" hidden="1" customHeight="1">
      <c r="A37" s="26"/>
      <c r="B37" s="81" t="s">
        <v>11</v>
      </c>
      <c r="C37" s="81" t="s">
        <v>11</v>
      </c>
      <c r="D37" s="81" t="s">
        <v>11</v>
      </c>
      <c r="E37" s="223" t="s">
        <v>11</v>
      </c>
      <c r="F37" s="223"/>
      <c r="G37" s="86" t="s">
        <v>547</v>
      </c>
      <c r="H37" s="87"/>
      <c r="I37" s="224"/>
      <c r="J37" s="224"/>
      <c r="K37" s="88"/>
      <c r="L37" s="89"/>
      <c r="M37" s="90"/>
      <c r="N37" s="26"/>
    </row>
    <row r="38" spans="1:17" ht="26.25" hidden="1" customHeight="1">
      <c r="A38" s="26"/>
      <c r="B38" s="81" t="s">
        <v>11</v>
      </c>
      <c r="C38" s="81" t="s">
        <v>11</v>
      </c>
      <c r="D38" s="81" t="s">
        <v>11</v>
      </c>
      <c r="E38" s="223" t="s">
        <v>11</v>
      </c>
      <c r="F38" s="223"/>
      <c r="G38" s="86" t="s">
        <v>548</v>
      </c>
      <c r="H38" s="87"/>
      <c r="I38" s="224"/>
      <c r="J38" s="224"/>
      <c r="K38" s="88"/>
      <c r="L38" s="89"/>
      <c r="M38" s="90"/>
      <c r="N38" s="26"/>
      <c r="Q38" s="85"/>
    </row>
    <row r="39" spans="1:17" ht="33" customHeight="1">
      <c r="A39" s="26"/>
      <c r="B39" s="114" t="s">
        <v>112</v>
      </c>
      <c r="C39" s="81">
        <v>1021</v>
      </c>
      <c r="D39" s="114" t="s">
        <v>107</v>
      </c>
      <c r="E39" s="223" t="s">
        <v>110</v>
      </c>
      <c r="F39" s="223"/>
      <c r="G39" s="86"/>
      <c r="H39" s="87"/>
      <c r="I39" s="224"/>
      <c r="J39" s="224"/>
      <c r="K39" s="88"/>
      <c r="L39" s="89">
        <f>L44</f>
        <v>201084</v>
      </c>
      <c r="M39" s="90"/>
      <c r="N39" s="26"/>
      <c r="P39" s="85"/>
    </row>
    <row r="40" spans="1:17" ht="33" hidden="1" customHeight="1">
      <c r="A40" s="26"/>
      <c r="B40" s="81" t="s">
        <v>11</v>
      </c>
      <c r="C40" s="81" t="s">
        <v>11</v>
      </c>
      <c r="D40" s="81" t="s">
        <v>11</v>
      </c>
      <c r="E40" s="223" t="s">
        <v>11</v>
      </c>
      <c r="F40" s="223"/>
      <c r="G40" s="86" t="s">
        <v>549</v>
      </c>
      <c r="H40" s="87"/>
      <c r="I40" s="224"/>
      <c r="J40" s="224"/>
      <c r="K40" s="88"/>
      <c r="L40" s="89"/>
      <c r="M40" s="90"/>
      <c r="N40" s="26"/>
    </row>
    <row r="41" spans="1:17" ht="33" hidden="1" customHeight="1">
      <c r="A41" s="26"/>
      <c r="B41" s="81" t="s">
        <v>11</v>
      </c>
      <c r="C41" s="81" t="s">
        <v>11</v>
      </c>
      <c r="D41" s="81" t="s">
        <v>11</v>
      </c>
      <c r="E41" s="223" t="s">
        <v>11</v>
      </c>
      <c r="F41" s="223"/>
      <c r="G41" s="86" t="s">
        <v>550</v>
      </c>
      <c r="H41" s="87"/>
      <c r="I41" s="224"/>
      <c r="J41" s="224"/>
      <c r="K41" s="88"/>
      <c r="L41" s="89"/>
      <c r="M41" s="90"/>
      <c r="N41" s="26"/>
    </row>
    <row r="42" spans="1:17" ht="33" hidden="1" customHeight="1">
      <c r="A42" s="26"/>
      <c r="B42" s="81" t="s">
        <v>11</v>
      </c>
      <c r="C42" s="81" t="s">
        <v>11</v>
      </c>
      <c r="D42" s="81" t="s">
        <v>11</v>
      </c>
      <c r="E42" s="223" t="s">
        <v>11</v>
      </c>
      <c r="F42" s="223"/>
      <c r="G42" s="86" t="s">
        <v>551</v>
      </c>
      <c r="H42" s="87"/>
      <c r="I42" s="224"/>
      <c r="J42" s="224"/>
      <c r="K42" s="88"/>
      <c r="L42" s="89"/>
      <c r="M42" s="90"/>
      <c r="N42" s="26"/>
    </row>
    <row r="43" spans="1:17" ht="33" hidden="1" customHeight="1">
      <c r="A43" s="26"/>
      <c r="B43" s="81" t="s">
        <v>11</v>
      </c>
      <c r="C43" s="81" t="s">
        <v>11</v>
      </c>
      <c r="D43" s="81" t="s">
        <v>11</v>
      </c>
      <c r="E43" s="223" t="s">
        <v>11</v>
      </c>
      <c r="F43" s="223"/>
      <c r="G43" s="86" t="s">
        <v>552</v>
      </c>
      <c r="H43" s="87"/>
      <c r="I43" s="224"/>
      <c r="J43" s="224"/>
      <c r="K43" s="88"/>
      <c r="L43" s="89"/>
      <c r="M43" s="90"/>
      <c r="N43" s="26"/>
    </row>
    <row r="44" spans="1:17" ht="55.5" customHeight="1">
      <c r="A44" s="26"/>
      <c r="B44" s="81" t="s">
        <v>11</v>
      </c>
      <c r="C44" s="81" t="s">
        <v>11</v>
      </c>
      <c r="D44" s="81" t="s">
        <v>11</v>
      </c>
      <c r="E44" s="223" t="s">
        <v>11</v>
      </c>
      <c r="F44" s="223"/>
      <c r="G44" s="108" t="s">
        <v>596</v>
      </c>
      <c r="H44" s="87" t="s">
        <v>597</v>
      </c>
      <c r="I44" s="224">
        <v>0</v>
      </c>
      <c r="J44" s="224"/>
      <c r="K44" s="88">
        <v>0</v>
      </c>
      <c r="L44" s="89">
        <v>201084</v>
      </c>
      <c r="M44" s="90">
        <v>100</v>
      </c>
      <c r="N44" s="26"/>
    </row>
    <row r="45" spans="1:17" ht="19.5" customHeight="1">
      <c r="A45" s="26"/>
      <c r="B45" s="79" t="s">
        <v>72</v>
      </c>
      <c r="C45" s="79" t="s">
        <v>11</v>
      </c>
      <c r="D45" s="80" t="s">
        <v>11</v>
      </c>
      <c r="E45" s="223" t="s">
        <v>70</v>
      </c>
      <c r="F45" s="223"/>
      <c r="G45" s="81" t="s">
        <v>11</v>
      </c>
      <c r="H45" s="82" t="s">
        <v>11</v>
      </c>
      <c r="I45" s="222" t="s">
        <v>11</v>
      </c>
      <c r="J45" s="222"/>
      <c r="K45" s="82" t="s">
        <v>11</v>
      </c>
      <c r="L45" s="83">
        <f>L46</f>
        <v>809176</v>
      </c>
      <c r="M45" s="82" t="s">
        <v>11</v>
      </c>
      <c r="N45" s="26"/>
    </row>
    <row r="46" spans="1:17" ht="20.25" customHeight="1">
      <c r="A46" s="26"/>
      <c r="B46" s="79" t="s">
        <v>71</v>
      </c>
      <c r="C46" s="79" t="s">
        <v>11</v>
      </c>
      <c r="D46" s="80" t="s">
        <v>11</v>
      </c>
      <c r="E46" s="223" t="s">
        <v>70</v>
      </c>
      <c r="F46" s="223"/>
      <c r="G46" s="81" t="s">
        <v>11</v>
      </c>
      <c r="H46" s="82" t="s">
        <v>11</v>
      </c>
      <c r="I46" s="222" t="s">
        <v>11</v>
      </c>
      <c r="J46" s="222"/>
      <c r="K46" s="82" t="s">
        <v>11</v>
      </c>
      <c r="L46" s="83">
        <f>L47</f>
        <v>809176</v>
      </c>
      <c r="M46" s="82" t="s">
        <v>11</v>
      </c>
      <c r="N46" s="26"/>
    </row>
    <row r="47" spans="1:17">
      <c r="A47" s="26"/>
      <c r="B47" s="79" t="s">
        <v>11</v>
      </c>
      <c r="C47" s="79" t="s">
        <v>62</v>
      </c>
      <c r="D47" s="80" t="s">
        <v>11</v>
      </c>
      <c r="E47" s="223" t="s">
        <v>61</v>
      </c>
      <c r="F47" s="223"/>
      <c r="G47" s="81" t="s">
        <v>11</v>
      </c>
      <c r="H47" s="82" t="s">
        <v>11</v>
      </c>
      <c r="I47" s="222" t="s">
        <v>11</v>
      </c>
      <c r="J47" s="222"/>
      <c r="K47" s="82" t="s">
        <v>11</v>
      </c>
      <c r="L47" s="83">
        <f>L48</f>
        <v>809176</v>
      </c>
      <c r="M47" s="82" t="s">
        <v>11</v>
      </c>
      <c r="N47" s="26"/>
    </row>
    <row r="48" spans="1:17" ht="31.5" customHeight="1">
      <c r="A48" s="26"/>
      <c r="B48" s="79" t="s">
        <v>53</v>
      </c>
      <c r="C48" s="79" t="s">
        <v>52</v>
      </c>
      <c r="D48" s="79" t="s">
        <v>51</v>
      </c>
      <c r="E48" s="221" t="s">
        <v>50</v>
      </c>
      <c r="F48" s="221"/>
      <c r="G48" s="81" t="s">
        <v>11</v>
      </c>
      <c r="H48" s="82" t="s">
        <v>11</v>
      </c>
      <c r="I48" s="222" t="s">
        <v>11</v>
      </c>
      <c r="J48" s="222"/>
      <c r="K48" s="82" t="s">
        <v>11</v>
      </c>
      <c r="L48" s="84">
        <f>L49</f>
        <v>809176</v>
      </c>
      <c r="M48" s="82" t="s">
        <v>11</v>
      </c>
      <c r="N48" s="26"/>
    </row>
    <row r="49" spans="1:14" ht="29.25">
      <c r="A49" s="26"/>
      <c r="B49" s="81" t="s">
        <v>11</v>
      </c>
      <c r="C49" s="81" t="s">
        <v>11</v>
      </c>
      <c r="D49" s="81" t="s">
        <v>11</v>
      </c>
      <c r="E49" s="223" t="s">
        <v>11</v>
      </c>
      <c r="F49" s="223"/>
      <c r="G49" s="104" t="s">
        <v>575</v>
      </c>
      <c r="H49" s="87">
        <v>2024</v>
      </c>
      <c r="I49" s="224">
        <v>843257</v>
      </c>
      <c r="J49" s="224"/>
      <c r="K49" s="88">
        <v>843257</v>
      </c>
      <c r="L49" s="89">
        <v>809176</v>
      </c>
      <c r="M49" s="90">
        <v>100</v>
      </c>
      <c r="N49" s="26"/>
    </row>
    <row r="50" spans="1:14" ht="15.95" customHeight="1">
      <c r="A50" s="26"/>
      <c r="B50" s="80" t="s">
        <v>13</v>
      </c>
      <c r="C50" s="80" t="s">
        <v>13</v>
      </c>
      <c r="D50" s="80" t="s">
        <v>13</v>
      </c>
      <c r="E50" s="225" t="s">
        <v>14</v>
      </c>
      <c r="F50" s="225"/>
      <c r="G50" s="91" t="s">
        <v>15</v>
      </c>
      <c r="H50" s="92" t="s">
        <v>15</v>
      </c>
      <c r="I50" s="226">
        <f>SUM(I11:J49)</f>
        <v>2255570</v>
      </c>
      <c r="J50" s="226"/>
      <c r="K50" s="93">
        <f>SUM(K11:K49)</f>
        <v>2255570</v>
      </c>
      <c r="L50" s="93">
        <f>L11+L19+L45+L20</f>
        <v>2422573</v>
      </c>
      <c r="M50" s="92" t="s">
        <v>15</v>
      </c>
      <c r="N50" s="26"/>
    </row>
    <row r="51" spans="1:14" ht="15.95" customHeight="1">
      <c r="A51" s="26"/>
      <c r="B51" s="26"/>
      <c r="C51" s="26"/>
      <c r="D51" s="174"/>
      <c r="E51" s="174"/>
      <c r="F51" s="174"/>
      <c r="G51" s="174"/>
      <c r="H51" s="174"/>
      <c r="I51" s="220"/>
      <c r="J51" s="220"/>
      <c r="K51" s="220"/>
      <c r="L51" s="220"/>
      <c r="M51" s="26"/>
      <c r="N51" s="26"/>
    </row>
    <row r="52" spans="1:14">
      <c r="E52" s="34" t="s">
        <v>232</v>
      </c>
      <c r="F52" s="34"/>
      <c r="G52" s="34"/>
      <c r="H52" s="34"/>
      <c r="I52" s="34" t="s">
        <v>233</v>
      </c>
    </row>
    <row r="56" spans="1:14">
      <c r="L56" s="85"/>
    </row>
  </sheetData>
  <mergeCells count="94">
    <mergeCell ref="B6:M6"/>
    <mergeCell ref="J1:M1"/>
    <mergeCell ref="J2:M2"/>
    <mergeCell ref="J3:M3"/>
    <mergeCell ref="J4:M4"/>
    <mergeCell ref="B5:M5"/>
    <mergeCell ref="B7:E7"/>
    <mergeCell ref="B8:E8"/>
    <mergeCell ref="E9:F9"/>
    <mergeCell ref="I9:J9"/>
    <mergeCell ref="E10:F10"/>
    <mergeCell ref="I10:J10"/>
    <mergeCell ref="E11:F11"/>
    <mergeCell ref="I11:J11"/>
    <mergeCell ref="E12:F12"/>
    <mergeCell ref="I12:J12"/>
    <mergeCell ref="E13:F13"/>
    <mergeCell ref="I13:J13"/>
    <mergeCell ref="E14:F14"/>
    <mergeCell ref="I14:J14"/>
    <mergeCell ref="E15:F15"/>
    <mergeCell ref="I15:J15"/>
    <mergeCell ref="E16:F16"/>
    <mergeCell ref="I16:J16"/>
    <mergeCell ref="E17:F17"/>
    <mergeCell ref="I17:J17"/>
    <mergeCell ref="E18:F18"/>
    <mergeCell ref="I18:J18"/>
    <mergeCell ref="E19:F19"/>
    <mergeCell ref="I19:J19"/>
    <mergeCell ref="E20:F20"/>
    <mergeCell ref="I20:J20"/>
    <mergeCell ref="E21:F21"/>
    <mergeCell ref="I21:J21"/>
    <mergeCell ref="E23:F23"/>
    <mergeCell ref="I23:J23"/>
    <mergeCell ref="E22:F22"/>
    <mergeCell ref="I22:J22"/>
    <mergeCell ref="E24:F24"/>
    <mergeCell ref="I24:J24"/>
    <mergeCell ref="E25:F25"/>
    <mergeCell ref="I25:J25"/>
    <mergeCell ref="E26:F26"/>
    <mergeCell ref="I26:J26"/>
    <mergeCell ref="E27:F27"/>
    <mergeCell ref="I27:J27"/>
    <mergeCell ref="E28:F28"/>
    <mergeCell ref="I28:J28"/>
    <mergeCell ref="E29:F29"/>
    <mergeCell ref="I29:J29"/>
    <mergeCell ref="E30:F30"/>
    <mergeCell ref="I30:J30"/>
    <mergeCell ref="E31:F31"/>
    <mergeCell ref="I31:J31"/>
    <mergeCell ref="E32:F32"/>
    <mergeCell ref="I32:J32"/>
    <mergeCell ref="E33:F33"/>
    <mergeCell ref="I33:J33"/>
    <mergeCell ref="E34:F34"/>
    <mergeCell ref="I34:J34"/>
    <mergeCell ref="E35:F35"/>
    <mergeCell ref="I35:J35"/>
    <mergeCell ref="E36:F36"/>
    <mergeCell ref="I36:J36"/>
    <mergeCell ref="E37:F37"/>
    <mergeCell ref="I37:J37"/>
    <mergeCell ref="E38:F38"/>
    <mergeCell ref="I38:J38"/>
    <mergeCell ref="E39:F39"/>
    <mergeCell ref="I39:J39"/>
    <mergeCell ref="E40:F40"/>
    <mergeCell ref="I40:J40"/>
    <mergeCell ref="E41:F41"/>
    <mergeCell ref="I41:J41"/>
    <mergeCell ref="E42:F42"/>
    <mergeCell ref="I42:J42"/>
    <mergeCell ref="E43:F43"/>
    <mergeCell ref="I43:J43"/>
    <mergeCell ref="E44:F44"/>
    <mergeCell ref="I44:J44"/>
    <mergeCell ref="E45:F45"/>
    <mergeCell ref="I45:J45"/>
    <mergeCell ref="E46:F46"/>
    <mergeCell ref="I46:J46"/>
    <mergeCell ref="E47:F47"/>
    <mergeCell ref="I47:J47"/>
    <mergeCell ref="D51:H51"/>
    <mergeCell ref="I51:L51"/>
    <mergeCell ref="E48:F48"/>
    <mergeCell ref="I48:J48"/>
    <mergeCell ref="E49:F49"/>
    <mergeCell ref="I49:J49"/>
    <mergeCell ref="E50:F50"/>
    <mergeCell ref="I50:J50"/>
  </mergeCells>
  <phoneticPr fontId="54"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4</vt:i4>
      </vt:variant>
    </vt:vector>
  </HeadingPairs>
  <TitlesOfParts>
    <vt:vector size="10" baseType="lpstr">
      <vt:lpstr>Додаток 1</vt:lpstr>
      <vt:lpstr>Додаток 2</vt:lpstr>
      <vt:lpstr>Додаток 3</vt:lpstr>
      <vt:lpstr>Додаток 4</vt:lpstr>
      <vt:lpstr>Додаток 5</vt:lpstr>
      <vt:lpstr>Додаток 6</vt:lpstr>
      <vt:lpstr>'Додаток 2'!Заголовки_для_друку</vt:lpstr>
      <vt:lpstr>'Додаток 2'!Область_друку</vt:lpstr>
      <vt:lpstr>'Додаток 3'!Область_друку</vt:lpstr>
      <vt:lpstr>'Додаток 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2025-01-08T07:38:06Z</cp:lastPrinted>
  <dcterms:created xsi:type="dcterms:W3CDTF">2023-03-30T09:39:02Z</dcterms:created>
  <dcterms:modified xsi:type="dcterms:W3CDTF">2025-02-05T10:49:47Z</dcterms:modified>
</cp:coreProperties>
</file>